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10.png" ContentType="image/png"/>
  <Override PartName="/xl/media/image7.png" ContentType="image/png"/>
  <Override PartName="/xl/media/image8.png" ContentType="image/png"/>
  <Override PartName="/xl/media/image9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STE-CLM Calcula tu baremo 2025 " sheetId="1" state="visible" r:id="rId3"/>
    <sheet name="Resumen por apartados de partic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<sst xmlns="http://schemas.openxmlformats.org/spreadsheetml/2006/main" count="248" uniqueCount="176">
  <si>
    <t xml:space="preserve">Desde STE-CLM ponemos a tu disposición toda la información del BAREMO DE MÉRITOS del CGT, para conocer la puntuación que te corresponde de manera fácil y sencilla.</t>
  </si>
  <si>
    <t xml:space="preserve">1. ANTIGÜEDAD.</t>
  </si>
  <si>
    <t xml:space="preserve">1.1. ANTIGÜEDAD EN EL CENTRO.</t>
  </si>
  <si>
    <r>
      <rPr>
        <sz val="16"/>
        <color rgb="FF000000"/>
        <rFont val="Browallia New"/>
        <family val="2"/>
        <charset val="1"/>
      </rPr>
      <t xml:space="preserve">1.1.1. Por permanencia interrumpida como personal </t>
    </r>
    <r>
      <rPr>
        <b val="true"/>
        <sz val="16"/>
        <color rgb="FF000000"/>
        <rFont val="Browallia New"/>
        <family val="2"/>
        <charset val="1"/>
      </rPr>
      <t xml:space="preserve">funcionario de carrera con destino definitivo</t>
    </r>
    <r>
      <rPr>
        <sz val="16"/>
        <color rgb="FF000000"/>
        <rFont val="Browallia New"/>
        <family val="2"/>
        <charset val="1"/>
      </rPr>
      <t xml:space="preserve"> en el centro desde el que concursa.</t>
    </r>
  </si>
  <si>
    <t xml:space="preserve">Especificar años:</t>
  </si>
  <si>
    <t xml:space="preserve">Especificar meses (30 días):</t>
  </si>
  <si>
    <t xml:space="preserve">TOTAL:</t>
  </si>
  <si>
    <r>
      <rPr>
        <sz val="16"/>
        <color rgb="FF000000"/>
        <rFont val="Browallia New"/>
        <family val="2"/>
        <charset val="1"/>
      </rPr>
      <t xml:space="preserve">1.1.2. Por tiempo como personal funcionario de carrera en </t>
    </r>
    <r>
      <rPr>
        <b val="true"/>
        <sz val="16"/>
        <color rgb="FF000000"/>
        <rFont val="Browallia New"/>
        <family val="2"/>
        <charset val="1"/>
      </rPr>
      <t xml:space="preserve">situación de provisionalidad</t>
    </r>
    <r>
      <rPr>
        <sz val="16"/>
        <color rgb="FF000000"/>
        <rFont val="Browallia New"/>
        <family val="2"/>
        <charset val="1"/>
      </rPr>
      <t xml:space="preserve">.</t>
    </r>
  </si>
  <si>
    <t xml:space="preserve">1.1.3. Por tiempo como personal funcionario de carrera en plaza, puesto o centro que tenga calificación de especial dificultad.</t>
  </si>
  <si>
    <t xml:space="preserve">TOTAL APARTADO 1.1</t>
  </si>
  <si>
    <t xml:space="preserve">1.2 ANTIGÜEDAD EN EL CUERPO.</t>
  </si>
  <si>
    <t xml:space="preserve">1.2.1. Por servicios prestados en situación de servicio activo como personal funcionario de carrera,en prácticas o interino en el cuerpo(s) al que corresponda la vacante.</t>
  </si>
  <si>
    <t xml:space="preserve">1.2.2. Por servicios efectivos como personal funcionario de carrera, en prácticas o interino en otros cuerpos docentes a los que se refiere la LOE , del mismo o superior subgrupo.</t>
  </si>
  <si>
    <t xml:space="preserve">1.2.3. Por servicios efectivos como personal funcionario de carrera en otros cuerpos docentes a los que se refiere la LOE, de subgrupo inferior: </t>
  </si>
  <si>
    <t xml:space="preserve">TOTAL APARTADO 1.2</t>
  </si>
  <si>
    <t xml:space="preserve">TOTAL APARTADO 1</t>
  </si>
  <si>
    <t xml:space="preserve">2. PERTENENCIA A LOS CUERPOS DE CATEDRÁTICOS.</t>
  </si>
  <si>
    <r>
      <rPr>
        <sz val="16"/>
        <color rgb="FF000000"/>
        <rFont val="Browallia New"/>
        <family val="2"/>
        <charset val="1"/>
      </rPr>
      <t xml:space="preserve">Por ser funcionario de carrera de los cuerpos de </t>
    </r>
    <r>
      <rPr>
        <b val="true"/>
        <sz val="16"/>
        <color rgb="FF000000"/>
        <rFont val="Browallia New"/>
        <family val="2"/>
        <charset val="1"/>
      </rPr>
      <t xml:space="preserve">Catedráticos</t>
    </r>
    <r>
      <rPr>
        <sz val="16"/>
        <color rgb="FF000000"/>
        <rFont val="Browallia New"/>
        <family val="2"/>
        <charset val="1"/>
      </rPr>
      <t xml:space="preserve"> de Enseñanza Secundaria, de Música y Artes Escénicas, de EOI y de Artes Plásticas y Diseño.</t>
    </r>
  </si>
  <si>
    <t xml:space="preserve">Por ser catedrático (5 puntos):</t>
  </si>
  <si>
    <r>
      <rPr>
        <sz val="9"/>
        <color rgb="FF000000"/>
        <rFont val="Browallia New"/>
        <family val="2"/>
        <charset val="1"/>
      </rPr>
      <t xml:space="preserve"> </t>
    </r>
    <r>
      <rPr>
        <sz val="11"/>
        <color rgb="FF000000"/>
        <rFont val="Browallia New"/>
        <family val="2"/>
        <charset val="1"/>
      </rPr>
      <t xml:space="preserve">Contestar SI/NO</t>
    </r>
  </si>
  <si>
    <t xml:space="preserve">NO</t>
  </si>
  <si>
    <t xml:space="preserve">TOTAL APARTADO 2</t>
  </si>
  <si>
    <t xml:space="preserve">3. MÉRITOS ACADÉMICOS (Máximo 10 puntos).</t>
  </si>
  <si>
    <t xml:space="preserve">3.1. DOCTORADO, POSTGRADOS Y PREMIOS EXTRAORDINARIOS:</t>
  </si>
  <si>
    <r>
      <rPr>
        <sz val="16"/>
        <color rgb="FF000000"/>
        <rFont val="Browallia New"/>
        <family val="2"/>
        <charset val="1"/>
      </rPr>
      <t xml:space="preserve">3.1.1. Por poseer el título de </t>
    </r>
    <r>
      <rPr>
        <b val="true"/>
        <sz val="16"/>
        <color rgb="FF000000"/>
        <rFont val="Browallia New"/>
        <family val="2"/>
        <charset val="1"/>
      </rPr>
      <t xml:space="preserve">Doctor</t>
    </r>
  </si>
  <si>
    <t xml:space="preserve">Nº de titulaciones:</t>
  </si>
  <si>
    <r>
      <rPr>
        <sz val="16"/>
        <color rgb="FF000000"/>
        <rFont val="Browallia New"/>
        <family val="2"/>
        <charset val="1"/>
      </rPr>
      <t xml:space="preserve">3.1.2. Por el </t>
    </r>
    <r>
      <rPr>
        <b val="true"/>
        <sz val="16"/>
        <color rgb="FF000000"/>
        <rFont val="Browallia New"/>
        <family val="2"/>
        <charset val="1"/>
      </rPr>
      <t xml:space="preserve">título universitario oficial de Master</t>
    </r>
    <r>
      <rPr>
        <sz val="16"/>
        <color rgb="FF000000"/>
        <rFont val="Browallia New"/>
        <family val="2"/>
        <charset val="1"/>
      </rPr>
      <t xml:space="preserve"> distinto del requerido para el ingreso a la función pública docente (mínimo 60 ETSC)</t>
    </r>
  </si>
  <si>
    <r>
      <rPr>
        <sz val="16"/>
        <color rgb="FF000000"/>
        <rFont val="Browallia New"/>
        <family val="2"/>
        <charset val="1"/>
      </rPr>
      <t xml:space="preserve">3.1.3. Por el reconocimiento de </t>
    </r>
    <r>
      <rPr>
        <b val="true"/>
        <sz val="16"/>
        <color rgb="FF000000"/>
        <rFont val="Browallia New"/>
        <family val="2"/>
        <charset val="1"/>
      </rPr>
      <t xml:space="preserve">suficiencia investigadora</t>
    </r>
    <r>
      <rPr>
        <sz val="16"/>
        <color rgb="FF000000"/>
        <rFont val="Browallia New"/>
        <family val="2"/>
        <charset val="1"/>
      </rPr>
      <t xml:space="preserve"> o certificado-diploma acreditativo de estudios avanzados</t>
    </r>
  </si>
  <si>
    <t xml:space="preserve">3.1.4. Por cada premio extraordinario doctorado, licenciatura, grado o mención honorífica en grado superior en conservatorios superiores de música.</t>
  </si>
  <si>
    <t xml:space="preserve">N.º de premios:</t>
  </si>
  <si>
    <t xml:space="preserve">TOTAL APARTADO 3.1</t>
  </si>
  <si>
    <t xml:space="preserve">3.2. OTRAS TITULACIONES UNIVERSITARIAS:</t>
  </si>
  <si>
    <t xml:space="preserve">3.2.1. Por cada título oficial de grado o equivalente</t>
  </si>
  <si>
    <t xml:space="preserve">3.2.1. Por cada título oficial de grado o equivalente (obtenido a través de otra titulación) </t>
  </si>
  <si>
    <t xml:space="preserve">3.2.2. Por diplomaturas, ingenierías técnicas… y títulos correspondientes al primer ciclo de una licenciatura, arquitectura o ingeniería</t>
  </si>
  <si>
    <t xml:space="preserve">3.2.3. Por titulaciones de segundo ciclo</t>
  </si>
  <si>
    <t xml:space="preserve">TOTAL APARTADO 3.2</t>
  </si>
  <si>
    <t xml:space="preserve">3.3. TITULACIONES DE ENSEÑANZA DE RÉGIMEN ESPECIAL Y FP</t>
  </si>
  <si>
    <t xml:space="preserve">Titulaciones de idiomas  (solo EOI), conservatorios de música y danza, escuelas de arte, FP (distintas de la requerida para el ingreso)</t>
  </si>
  <si>
    <t xml:space="preserve">Solo se tiene en cuenta el nivel mayor para una misma lengua. Así mismo, solamente se valorarán por un solo subapartado (3.3 o 5.5) para una misma lengua</t>
  </si>
  <si>
    <t xml:space="preserve">Certificación de nivel C2</t>
  </si>
  <si>
    <t xml:space="preserve">Certificación de nivel C1</t>
  </si>
  <si>
    <t xml:space="preserve">Certificación de nivel B2</t>
  </si>
  <si>
    <t xml:space="preserve">Certificación de nivel B1</t>
  </si>
  <si>
    <t xml:space="preserve">Técnico superior de artes plásticas, técnico deportivo superior o técnico superior de FP</t>
  </si>
  <si>
    <t xml:space="preserve">Título de música o danza</t>
  </si>
  <si>
    <t xml:space="preserve">TOTAL APARTADO 3.3</t>
  </si>
  <si>
    <t xml:space="preserve">TOTAL APARTADO  3 (Máximo 10 puntos).</t>
  </si>
  <si>
    <t xml:space="preserve">4. DESEMPEÑO  DE CARGOS DIRECTIVOS Y OTRAS FUNCIONES (Máximo 30 puntos).</t>
  </si>
  <si>
    <t xml:space="preserve">4.1. Como director en centros públicos docentes, en CRAER, en agrupaciones de lengua y cultura española</t>
  </si>
  <si>
    <t xml:space="preserve">4.2. Como vicedirector, subdirector, jefe de estudio, secretario y asimilados en centros públicos</t>
  </si>
  <si>
    <t xml:space="preserve">4.3. Otras funciones docentes (coordinador de ciclo, jefe de departamento, asesor de formación permanente, director EOE, figuras análogas, tutoría) Máximo 10 puntos.</t>
  </si>
  <si>
    <t xml:space="preserve">TOTAL APARTADO  4 (Máximo 30 puntos).</t>
  </si>
  <si>
    <t xml:space="preserve">5. FORMACIÓN Y PERFECCIONAMIENTO (Máximo 15 puntos).</t>
  </si>
  <si>
    <t xml:space="preserve">5.1. Actividades de formación superadas (max 9 puntos)</t>
  </si>
  <si>
    <r>
      <rPr>
        <sz val="11"/>
        <color rgb="FF000000"/>
        <rFont val="Browallia New"/>
        <family val="2"/>
        <charset val="1"/>
      </rPr>
      <t xml:space="preserve">Especificar horas (</t>
    </r>
    <r>
      <rPr>
        <sz val="9"/>
        <color rgb="FF000000"/>
        <rFont val="Browallia New"/>
        <family val="2"/>
        <charset val="1"/>
      </rPr>
      <t xml:space="preserve">sumar todos los cursos</t>
    </r>
    <r>
      <rPr>
        <sz val="11"/>
        <color rgb="FF000000"/>
        <rFont val="Browallia New"/>
        <family val="2"/>
        <charset val="1"/>
      </rPr>
      <t xml:space="preserve">)</t>
    </r>
  </si>
  <si>
    <t xml:space="preserve">Un crédito equivale a 10 horas y un crédito ECTS equivale a 25 horas.</t>
  </si>
  <si>
    <t xml:space="preserve">5.2. Impartición de actividades de formación y perfeccionamiento. (max 3 puntos)</t>
  </si>
  <si>
    <t xml:space="preserve">5.3. Especialidades del mismo cuerpo por el que se concursa, y distintas a la de ingreso (Adquisición de nuevas especialidades)</t>
  </si>
  <si>
    <t xml:space="preserve">Número de especialidades </t>
  </si>
  <si>
    <t xml:space="preserve">5.4. Los certificados de acreditación de la competencia digital que sean emitidos por las distintas Administraciones educativas</t>
  </si>
  <si>
    <t xml:space="preserve">Cuando se acrediten distintos niveles de competencia digital docente sólo se considerará la acreditación de nivel superior</t>
  </si>
  <si>
    <t xml:space="preserve">Certificación de nivel:</t>
  </si>
  <si>
    <t xml:space="preserve">5.5. Certificados de conocimiento de una lengua extranjera (Entidades oficiales distintas a EOI)</t>
  </si>
  <si>
    <t xml:space="preserve">TOTAL APARTADO  5 (Máximo 15 puntos).</t>
  </si>
  <si>
    <t xml:space="preserve">6. OTROS MÉRITOS (Máximo 15 puntos).</t>
  </si>
  <si>
    <t xml:space="preserve">6.1. Publicaciones  (Máximo 8 puntos).</t>
  </si>
  <si>
    <t xml:space="preserve">LIBROS</t>
  </si>
  <si>
    <t xml:space="preserve">AUTOR</t>
  </si>
  <si>
    <t xml:space="preserve">COAUTOR</t>
  </si>
  <si>
    <t xml:space="preserve">3 AUTORES</t>
  </si>
  <si>
    <t xml:space="preserve">4 AUTORES</t>
  </si>
  <si>
    <t xml:space="preserve">5 AUTORES</t>
  </si>
  <si>
    <t xml:space="preserve">MÁS DE 5 AUTORES</t>
  </si>
  <si>
    <t xml:space="preserve">REVISTAS</t>
  </si>
  <si>
    <t xml:space="preserve">3 O MÁS AUTORES</t>
  </si>
  <si>
    <t xml:space="preserve">TOTAL APARTADO 6.1 (Máximo 8 puntos).</t>
  </si>
  <si>
    <t xml:space="preserve">6.2. Proyectos de innovación o investigación premiados  (Máximo 2,5 puntos).</t>
  </si>
  <si>
    <t xml:space="preserve">Internacional</t>
  </si>
  <si>
    <r>
      <rPr>
        <sz val="11"/>
        <color rgb="FF000000"/>
        <rFont val="Browallia New"/>
        <family val="2"/>
        <charset val="1"/>
      </rPr>
      <t xml:space="preserve">1</t>
    </r>
    <r>
      <rPr>
        <vertAlign val="superscript"/>
        <sz val="11"/>
        <color rgb="FF000000"/>
        <rFont val="Browallia New"/>
        <family val="2"/>
        <charset val="1"/>
      </rPr>
      <t xml:space="preserve">er</t>
    </r>
    <r>
      <rPr>
        <sz val="11"/>
        <color rgb="FF000000"/>
        <rFont val="Browallia New"/>
        <family val="2"/>
        <charset val="1"/>
      </rPr>
      <t xml:space="preserve"> premio</t>
    </r>
  </si>
  <si>
    <t xml:space="preserve">Resto de premios</t>
  </si>
  <si>
    <t xml:space="preserve">Nacional</t>
  </si>
  <si>
    <t xml:space="preserve">Autonómico</t>
  </si>
  <si>
    <r>
      <rPr>
        <sz val="11"/>
        <color rgb="FF000000"/>
        <rFont val="Browallia New"/>
        <family val="2"/>
        <charset val="1"/>
      </rPr>
      <t xml:space="preserve">Proyectos de innovación o investigación</t>
    </r>
    <r>
      <rPr>
        <b val="true"/>
        <sz val="11"/>
        <color rgb="FF000000"/>
        <rFont val="Browallia New"/>
        <family val="2"/>
        <charset val="1"/>
      </rPr>
      <t xml:space="preserve"> no premiados</t>
    </r>
  </si>
  <si>
    <t xml:space="preserve">Introduce el nº de participaciones</t>
  </si>
  <si>
    <t xml:space="preserve">TOTAL APARTADO 6.2 (Máximo 2,5 puntos).</t>
  </si>
  <si>
    <t xml:space="preserve">6.3. Méritos artísticos, deportivos y literarios  (Máximo 2,5 puntos).</t>
  </si>
  <si>
    <t xml:space="preserve">Premios en exposiciones o concursos</t>
  </si>
  <si>
    <t xml:space="preserve">Por espectáculos teatrales o circenses, composiciones o coreografías estrenadas como autor o grabaciones con depósito legal.</t>
  </si>
  <si>
    <t xml:space="preserve">Conciertos</t>
  </si>
  <si>
    <t xml:space="preserve">Categoría</t>
  </si>
  <si>
    <t xml:space="preserve">Director, solista, actor, intérprete, bailarín</t>
  </si>
  <si>
    <t xml:space="preserve">Integrante</t>
  </si>
  <si>
    <t xml:space="preserve">Cámara (10-12 componentes)</t>
  </si>
  <si>
    <t xml:space="preserve">Orquestas / Bandas/ Coros</t>
  </si>
  <si>
    <t xml:space="preserve">1ª Nacional / Internacional</t>
  </si>
  <si>
    <t xml:space="preserve">2ª Regional</t>
  </si>
  <si>
    <t xml:space="preserve">3ª Local</t>
  </si>
  <si>
    <t xml:space="preserve">Exposiciones individuales y colectivas (En este apartado, no está clara su puntuación, pues depende de su categoría).</t>
  </si>
  <si>
    <t xml:space="preserve">Exposiciones individuales</t>
  </si>
  <si>
    <t xml:space="preserve">Exposiciones colectivas</t>
  </si>
  <si>
    <t xml:space="preserve">Expo. 1 - Nº de participantes:</t>
  </si>
  <si>
    <t xml:space="preserve">Expo. 2 - Nº de participantes:</t>
  </si>
  <si>
    <t xml:space="preserve">Expo. 3 – N.º de participantes:</t>
  </si>
  <si>
    <t xml:space="preserve">Expo. 4 - Nº de participantes:</t>
  </si>
  <si>
    <t xml:space="preserve">Por participación en instituciones o campañas de ámbito nacional o internacional como conservador-restaurador de bienes culturales.</t>
  </si>
  <si>
    <t xml:space="preserve">Ámbito nacional: Hasta 0,75 puntos (la puntuación a asignar será la resultante de dividir la puntuación otorgada entre el número de participantes)</t>
  </si>
  <si>
    <t xml:space="preserve">N.º de participantes:</t>
  </si>
  <si>
    <t xml:space="preserve">Ámbito internacional: Hasta 1,5 puntos (la puntuación a asignar será la resultante de dividir la puntuación otorgada entre el número de participantes)</t>
  </si>
  <si>
    <t xml:space="preserve">Ostentar o haber ostentado la condición de deportista de:</t>
  </si>
  <si>
    <t xml:space="preserve">TOTAL APARTADO 6.3 (Máximo 2,5 puntos).</t>
  </si>
  <si>
    <t xml:space="preserve">6.4. Tiempo de servicio en puestos de la administración educativa de nivel de complemento igual o superior al cuerpo del de que se participa</t>
  </si>
  <si>
    <t xml:space="preserve">TOTAL APARTADO 6.4</t>
  </si>
  <si>
    <t xml:space="preserve">6.5. Miembro de tribunal de oposición (LOE)</t>
  </si>
  <si>
    <t xml:space="preserve">Participaciones como miembro de tribunal:</t>
  </si>
  <si>
    <t xml:space="preserve">TOTAL APARTADO 6.5</t>
  </si>
  <si>
    <t xml:space="preserve">6.6. Tutorización de prácticas </t>
  </si>
  <si>
    <t xml:space="preserve">6.6.1 Tutorización prácticas de Master/Grado </t>
  </si>
  <si>
    <t xml:space="preserve">Nº de cursos tutorización:</t>
  </si>
  <si>
    <t xml:space="preserve">6.6.2 Tutorización funcionarios en prácticas (Cuando la tutorización se haya realizado a partir del curso académico 2023/2024, incluido. </t>
  </si>
  <si>
    <t xml:space="preserve">La tutorización en cursos anteriores se valorará como formación dentro del apartado 5)</t>
  </si>
  <si>
    <t xml:space="preserve">TOTAL APARTADO 6.6</t>
  </si>
  <si>
    <t xml:space="preserve">TOTAL APARTADO  6 (Máximo 15 puntos).</t>
  </si>
  <si>
    <t xml:space="preserve">BAREMO TOTAL</t>
  </si>
  <si>
    <t xml:space="preserve">CONCURSO DE TRASLADOS 2025-26: Calcula tu baremo</t>
  </si>
  <si>
    <t xml:space="preserve">Apellidos, Nombre</t>
  </si>
  <si>
    <t xml:space="preserve">D.N.I.</t>
  </si>
  <si>
    <t xml:space="preserve">Oposición</t>
  </si>
  <si>
    <t xml:space="preserve">Resulta</t>
  </si>
  <si>
    <t xml:space="preserve">Apartados</t>
  </si>
  <si>
    <t xml:space="preserve">Modalidades</t>
  </si>
  <si>
    <t xml:space="preserve">1.-</t>
  </si>
  <si>
    <t xml:space="preserve">1.1.-</t>
  </si>
  <si>
    <t xml:space="preserve">1.2.-</t>
  </si>
  <si>
    <t xml:space="preserve">1.1.1.</t>
  </si>
  <si>
    <t xml:space="preserve">1.1.2.</t>
  </si>
  <si>
    <t xml:space="preserve">1.1.3.</t>
  </si>
  <si>
    <t xml:space="preserve">1.2.1.</t>
  </si>
  <si>
    <t xml:space="preserve">1.2.2.</t>
  </si>
  <si>
    <t xml:space="preserve">1.2.3.</t>
  </si>
  <si>
    <t xml:space="preserve">2.-</t>
  </si>
  <si>
    <t xml:space="preserve">3.-</t>
  </si>
  <si>
    <t xml:space="preserve">3.1.</t>
  </si>
  <si>
    <t xml:space="preserve">3.2.</t>
  </si>
  <si>
    <t xml:space="preserve">3.3.</t>
  </si>
  <si>
    <t xml:space="preserve">3.1.1.</t>
  </si>
  <si>
    <t xml:space="preserve">3.1.2.</t>
  </si>
  <si>
    <t xml:space="preserve">3.1.3.</t>
  </si>
  <si>
    <t xml:space="preserve">3.1.4.</t>
  </si>
  <si>
    <t xml:space="preserve">3.2.1.</t>
  </si>
  <si>
    <t xml:space="preserve">3.2.2.</t>
  </si>
  <si>
    <t xml:space="preserve">3.2.3.</t>
  </si>
  <si>
    <t xml:space="preserve">3.3.A.</t>
  </si>
  <si>
    <t xml:space="preserve">3.3.B.</t>
  </si>
  <si>
    <t xml:space="preserve">3.3.C.</t>
  </si>
  <si>
    <t xml:space="preserve">3.3.D.</t>
  </si>
  <si>
    <t xml:space="preserve">3.3.E.</t>
  </si>
  <si>
    <t xml:space="preserve">3.3.F.</t>
  </si>
  <si>
    <t xml:space="preserve">4.-</t>
  </si>
  <si>
    <t xml:space="preserve">4.1.</t>
  </si>
  <si>
    <t xml:space="preserve">4.2.</t>
  </si>
  <si>
    <t xml:space="preserve">4.3.</t>
  </si>
  <si>
    <t xml:space="preserve">5.-</t>
  </si>
  <si>
    <t xml:space="preserve">5.1.</t>
  </si>
  <si>
    <t xml:space="preserve">5.2.</t>
  </si>
  <si>
    <t xml:space="preserve">5.3.</t>
  </si>
  <si>
    <t xml:space="preserve">5.4.</t>
  </si>
  <si>
    <t xml:space="preserve">5.5.</t>
  </si>
  <si>
    <t xml:space="preserve">6.-</t>
  </si>
  <si>
    <t xml:space="preserve">6.1.</t>
  </si>
  <si>
    <t xml:space="preserve">6.2.</t>
  </si>
  <si>
    <t xml:space="preserve">6.3.</t>
  </si>
  <si>
    <t xml:space="preserve">6.4.</t>
  </si>
  <si>
    <t xml:space="preserve">6.5.</t>
  </si>
  <si>
    <t xml:space="preserve">6.6.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</si>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</sst>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0"/>
    <numFmt numFmtId="166" formatCode="General"/>
    <numFmt numFmtId="167" formatCode="0.00000"/>
    <numFmt numFmtId="168" formatCode="0.000000"/>
  </numFmts>
  <fonts count="4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Browallia New"/>
      <family val="2"/>
      <charset val="1"/>
    </font>
    <font>
      <b val="true"/>
      <sz val="18"/>
      <color rgb="FF363839"/>
      <name val="Browallia New"/>
      <family val="2"/>
      <charset val="1"/>
    </font>
    <font>
      <b val="true"/>
      <sz val="18"/>
      <color rgb="FF2FB6BA"/>
      <name val="Browallia New"/>
      <family val="2"/>
      <charset val="1"/>
    </font>
    <font>
      <b val="true"/>
      <sz val="18"/>
      <color rgb="FF003300"/>
      <name val="Browallia New"/>
      <family val="2"/>
      <charset val="1"/>
    </font>
    <font>
      <b val="true"/>
      <sz val="16"/>
      <color rgb="FF2FB6BA"/>
      <name val="Browallia New"/>
      <family val="2"/>
      <charset val="1"/>
    </font>
    <font>
      <b val="true"/>
      <sz val="16"/>
      <color rgb="FF993300"/>
      <name val="Browallia New"/>
      <family val="2"/>
      <charset val="1"/>
    </font>
    <font>
      <sz val="16"/>
      <color rgb="FF000000"/>
      <name val="Browallia New"/>
      <family val="2"/>
      <charset val="1"/>
    </font>
    <font>
      <b val="true"/>
      <sz val="16"/>
      <color rgb="FF000000"/>
      <name val="Browallia New"/>
      <family val="2"/>
      <charset val="1"/>
    </font>
    <font>
      <sz val="16"/>
      <color rgb="FF363839"/>
      <name val="Browallia New"/>
      <family val="2"/>
      <charset val="1"/>
    </font>
    <font>
      <sz val="11"/>
      <name val="Browallia New"/>
      <family val="2"/>
      <charset val="1"/>
    </font>
    <font>
      <b val="true"/>
      <sz val="11"/>
      <color rgb="FF003366"/>
      <name val="Browallia New"/>
      <family val="2"/>
      <charset val="1"/>
    </font>
    <font>
      <sz val="11"/>
      <color rgb="FFFFFFFF"/>
      <name val="Browallia New"/>
      <family val="2"/>
      <charset val="1"/>
    </font>
    <font>
      <b val="true"/>
      <sz val="11"/>
      <color rgb="FF993300"/>
      <name val="Browallia New"/>
      <family val="2"/>
      <charset val="1"/>
    </font>
    <font>
      <b val="true"/>
      <sz val="11"/>
      <color rgb="FF000000"/>
      <name val="Browallia New"/>
      <family val="2"/>
      <charset val="1"/>
    </font>
    <font>
      <b val="true"/>
      <sz val="15"/>
      <color rgb="FF000000"/>
      <name val="Browallia New"/>
      <family val="2"/>
      <charset val="1"/>
    </font>
    <font>
      <b val="true"/>
      <sz val="18"/>
      <color rgb="FF000000"/>
      <name val="Browallia New"/>
      <family val="2"/>
      <charset val="1"/>
    </font>
    <font>
      <b val="true"/>
      <sz val="18"/>
      <color rgb="FF6870B3"/>
      <name val="Browallia New"/>
      <family val="2"/>
      <charset val="1"/>
    </font>
    <font>
      <sz val="9"/>
      <color rgb="FF000000"/>
      <name val="Browallia New"/>
      <family val="2"/>
      <charset val="1"/>
    </font>
    <font>
      <b val="true"/>
      <sz val="18"/>
      <color rgb="FF9377B4"/>
      <name val="Browallia New"/>
      <family val="2"/>
      <charset val="1"/>
    </font>
    <font>
      <b val="true"/>
      <sz val="16"/>
      <color rgb="FF9377B4"/>
      <name val="Browallia New"/>
      <family val="2"/>
      <charset val="1"/>
    </font>
    <font>
      <sz val="14"/>
      <color rgb="FF000000"/>
      <name val="Browallia New"/>
      <family val="2"/>
      <charset val="1"/>
    </font>
    <font>
      <sz val="11"/>
      <color rgb="FF9377B4"/>
      <name val="Browallia New"/>
      <family val="2"/>
      <charset val="1"/>
    </font>
    <font>
      <b val="true"/>
      <sz val="14"/>
      <color rgb="FF993300"/>
      <name val="Browallia New"/>
      <family val="2"/>
      <charset val="1"/>
    </font>
    <font>
      <b val="true"/>
      <sz val="18"/>
      <color rgb="FFC672AC"/>
      <name val="Browallia New"/>
      <family val="2"/>
      <charset val="1"/>
    </font>
    <font>
      <b val="true"/>
      <sz val="16"/>
      <color rgb="FFC672AC"/>
      <name val="Browallia New"/>
      <family val="2"/>
      <charset val="1"/>
    </font>
    <font>
      <b val="true"/>
      <sz val="18"/>
      <color rgb="FFE56671"/>
      <name val="Browallia New"/>
      <family val="2"/>
      <charset val="1"/>
    </font>
    <font>
      <b val="true"/>
      <sz val="16"/>
      <color rgb="FFE56671"/>
      <name val="Browallia New"/>
      <family val="2"/>
      <charset val="1"/>
    </font>
    <font>
      <b val="true"/>
      <sz val="16"/>
      <color rgb="FFFF6D6D"/>
      <name val="Browallia New"/>
      <family val="2"/>
      <charset val="1"/>
    </font>
    <font>
      <sz val="12"/>
      <color rgb="FF000000"/>
      <name val="Browallia New"/>
      <family val="2"/>
      <charset val="1"/>
    </font>
    <font>
      <b val="true"/>
      <sz val="18"/>
      <color rgb="FFECA471"/>
      <name val="Browallia New"/>
      <family val="2"/>
      <charset val="1"/>
    </font>
    <font>
      <b val="true"/>
      <sz val="16"/>
      <color rgb="FFECA471"/>
      <name val="Browallia New"/>
      <family val="2"/>
      <charset val="1"/>
    </font>
    <font>
      <vertAlign val="superscript"/>
      <sz val="11"/>
      <color rgb="FF000000"/>
      <name val="Browallia New"/>
      <family val="2"/>
      <charset val="1"/>
    </font>
    <font>
      <sz val="8"/>
      <color rgb="FF000000"/>
      <name val="Browallia New"/>
      <family val="2"/>
      <charset val="1"/>
    </font>
    <font>
      <sz val="11"/>
      <color rgb="FF993300"/>
      <name val="Browallia New"/>
      <family val="2"/>
      <charset val="1"/>
    </font>
    <font>
      <sz val="36"/>
      <color rgb="FF363839"/>
      <name val="Browallia New"/>
      <family val="2"/>
      <charset val="1"/>
    </font>
    <font>
      <sz val="28"/>
      <color rgb="FF363839"/>
      <name val="Browallia New"/>
      <family val="2"/>
      <charset val="1"/>
    </font>
    <font>
      <b val="true"/>
      <sz val="12"/>
      <name val="DejaVu Sans"/>
      <family val="2"/>
      <charset val="1"/>
    </font>
    <font>
      <sz val="12"/>
      <name val="DejaVu Sans"/>
      <family val="2"/>
      <charset val="1"/>
    </font>
    <font>
      <sz val="12"/>
      <color rgb="FF000000"/>
      <name val="DejaVu Sans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8F5F4"/>
      </patternFill>
    </fill>
    <fill>
      <patternFill patternType="solid">
        <fgColor rgb="FFF8F5F4"/>
        <bgColor rgb="FFFFFFFF"/>
      </patternFill>
    </fill>
    <fill>
      <patternFill patternType="solid">
        <fgColor rgb="FFCFD7E1"/>
        <bgColor rgb="FFCCCCCC"/>
      </patternFill>
    </fill>
    <fill>
      <patternFill patternType="solid">
        <fgColor rgb="FF2FB6BA"/>
        <bgColor rgb="FF339966"/>
      </patternFill>
    </fill>
    <fill>
      <patternFill patternType="solid">
        <fgColor rgb="FF6870B3"/>
        <bgColor rgb="FF9377B4"/>
      </patternFill>
    </fill>
    <fill>
      <patternFill patternType="solid">
        <fgColor rgb="FF9377B4"/>
        <bgColor rgb="FF6870B3"/>
      </patternFill>
    </fill>
    <fill>
      <patternFill patternType="solid">
        <fgColor rgb="FFC672AC"/>
        <bgColor rgb="FFE56671"/>
      </patternFill>
    </fill>
    <fill>
      <patternFill patternType="solid">
        <fgColor rgb="FFE56671"/>
        <bgColor rgb="FFFF6D6D"/>
      </patternFill>
    </fill>
    <fill>
      <patternFill patternType="solid">
        <fgColor rgb="FFFF6D6D"/>
        <bgColor rgb="FFE56671"/>
      </patternFill>
    </fill>
    <fill>
      <patternFill patternType="solid">
        <fgColor rgb="FFECA471"/>
        <bgColor rgb="FFFFCC99"/>
      </patternFill>
    </fill>
    <fill>
      <patternFill patternType="solid">
        <fgColor rgb="FFE0AF00"/>
        <bgColor rgb="FFFFCC00"/>
      </patternFill>
    </fill>
    <fill>
      <patternFill patternType="solid">
        <fgColor rgb="FFCCCCCC"/>
        <bgColor rgb="FFCFD7E1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4" fontId="4" fillId="2" borderId="0" xfId="0" applyFont="true" applyBorder="false" applyAlignment="true" applyProtection="true">
      <alignment horizontal="general" vertical="bottom" textRotation="0" wrapText="false" indent="0" shrinkToFit="true"/>
      <protection locked="true" hidden="tru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1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0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11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9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19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true"/>
    </xf>
    <xf numFmtId="165" fontId="1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3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1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1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15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3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15" fillId="11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7" fillId="2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2" borderId="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6" fillId="2" borderId="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1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3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1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0" fillId="1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1" fillId="1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1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1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5" fontId="4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9377B4"/>
      <rgbColor rgb="FF9999FF"/>
      <rgbColor rgb="FF993366"/>
      <rgbColor rgb="FFF8F5F4"/>
      <rgbColor rgb="FFCCFFFF"/>
      <rgbColor rgb="FF660066"/>
      <rgbColor rgb="FFFF6D6D"/>
      <rgbColor rgb="FF0066CC"/>
      <rgbColor rgb="FFCFD7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CA471"/>
      <rgbColor rgb="FFCC99FF"/>
      <rgbColor rgb="FFFFCC99"/>
      <rgbColor rgb="FF3366FF"/>
      <rgbColor rgb="FF2FB6BA"/>
      <rgbColor rgb="FF99CC00"/>
      <rgbColor rgb="FFFFCC00"/>
      <rgbColor rgb="FFE0AF00"/>
      <rgbColor rgb="FFE56671"/>
      <rgbColor rgb="FF6870B3"/>
      <rgbColor rgb="FFC672AC"/>
      <rgbColor rgb="FF003366"/>
      <rgbColor rgb="FF339966"/>
      <rgbColor rgb="FF003300"/>
      <rgbColor rgb="FF333300"/>
      <rgbColor rgb="FF993300"/>
      <rgbColor rgb="FF993366"/>
      <rgbColor rgb="FF333399"/>
      <rgbColor rgb="FF36383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</xdr:row>
      <xdr:rowOff>0</xdr:rowOff>
    </xdr:from>
    <xdr:to>
      <xdr:col>13</xdr:col>
      <xdr:colOff>1398240</xdr:colOff>
      <xdr:row>1</xdr:row>
      <xdr:rowOff>4398120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0" y="175320"/>
          <a:ext cx="13146480" cy="4398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9000</xdr:colOff>
      <xdr:row>4</xdr:row>
      <xdr:rowOff>73440</xdr:rowOff>
    </xdr:from>
    <xdr:to>
      <xdr:col>0</xdr:col>
      <xdr:colOff>942120</xdr:colOff>
      <xdr:row>5</xdr:row>
      <xdr:rowOff>114480</xdr:rowOff>
    </xdr:to>
    <xdr:pic>
      <xdr:nvPicPr>
        <xdr:cNvPr id="1" name="Imagen 3" descr=""/>
        <xdr:cNvPicPr/>
      </xdr:nvPicPr>
      <xdr:blipFill>
        <a:blip r:embed="rId2"/>
        <a:stretch/>
      </xdr:blipFill>
      <xdr:spPr>
        <a:xfrm>
          <a:off x="9000" y="6704640"/>
          <a:ext cx="933120" cy="987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53</xdr:row>
      <xdr:rowOff>173520</xdr:rowOff>
    </xdr:from>
    <xdr:to>
      <xdr:col>0</xdr:col>
      <xdr:colOff>933120</xdr:colOff>
      <xdr:row>54</xdr:row>
      <xdr:rowOff>985320</xdr:rowOff>
    </xdr:to>
    <xdr:pic>
      <xdr:nvPicPr>
        <xdr:cNvPr id="2" name="Imagen 4" descr=""/>
        <xdr:cNvPicPr/>
      </xdr:nvPicPr>
      <xdr:blipFill>
        <a:blip r:embed="rId3"/>
        <a:stretch/>
      </xdr:blipFill>
      <xdr:spPr>
        <a:xfrm>
          <a:off x="0" y="20264760"/>
          <a:ext cx="933120" cy="987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62</xdr:row>
      <xdr:rowOff>90720</xdr:rowOff>
    </xdr:from>
    <xdr:to>
      <xdr:col>0</xdr:col>
      <xdr:colOff>933120</xdr:colOff>
      <xdr:row>63</xdr:row>
      <xdr:rowOff>68040</xdr:rowOff>
    </xdr:to>
    <xdr:pic>
      <xdr:nvPicPr>
        <xdr:cNvPr id="3" name="Imagen 5" descr=""/>
        <xdr:cNvPicPr/>
      </xdr:nvPicPr>
      <xdr:blipFill>
        <a:blip r:embed="rId4"/>
        <a:stretch/>
      </xdr:blipFill>
      <xdr:spPr>
        <a:xfrm>
          <a:off x="0" y="23274720"/>
          <a:ext cx="933120" cy="986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10440</xdr:colOff>
      <xdr:row>116</xdr:row>
      <xdr:rowOff>40680</xdr:rowOff>
    </xdr:from>
    <xdr:to>
      <xdr:col>0</xdr:col>
      <xdr:colOff>943560</xdr:colOff>
      <xdr:row>117</xdr:row>
      <xdr:rowOff>46080</xdr:rowOff>
    </xdr:to>
    <xdr:pic>
      <xdr:nvPicPr>
        <xdr:cNvPr id="4" name="Imagen 6" descr=""/>
        <xdr:cNvPicPr/>
      </xdr:nvPicPr>
      <xdr:blipFill>
        <a:blip r:embed="rId5"/>
        <a:stretch/>
      </xdr:blipFill>
      <xdr:spPr>
        <a:xfrm>
          <a:off x="10440" y="38637360"/>
          <a:ext cx="933120" cy="987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139</xdr:row>
      <xdr:rowOff>36360</xdr:rowOff>
    </xdr:from>
    <xdr:to>
      <xdr:col>0</xdr:col>
      <xdr:colOff>933120</xdr:colOff>
      <xdr:row>140</xdr:row>
      <xdr:rowOff>114840</xdr:rowOff>
    </xdr:to>
    <xdr:pic>
      <xdr:nvPicPr>
        <xdr:cNvPr id="5" name="Imagen 7" descr=""/>
        <xdr:cNvPicPr/>
      </xdr:nvPicPr>
      <xdr:blipFill>
        <a:blip r:embed="rId6"/>
        <a:stretch/>
      </xdr:blipFill>
      <xdr:spPr>
        <a:xfrm>
          <a:off x="0" y="45004680"/>
          <a:ext cx="933120" cy="987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175</xdr:row>
      <xdr:rowOff>1800</xdr:rowOff>
    </xdr:from>
    <xdr:to>
      <xdr:col>0</xdr:col>
      <xdr:colOff>933120</xdr:colOff>
      <xdr:row>176</xdr:row>
      <xdr:rowOff>88200</xdr:rowOff>
    </xdr:to>
    <xdr:pic>
      <xdr:nvPicPr>
        <xdr:cNvPr id="6" name="Imagen 8" descr=""/>
        <xdr:cNvPicPr/>
      </xdr:nvPicPr>
      <xdr:blipFill>
        <a:blip r:embed="rId7"/>
        <a:stretch/>
      </xdr:blipFill>
      <xdr:spPr>
        <a:xfrm>
          <a:off x="0" y="55072080"/>
          <a:ext cx="933120" cy="986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304560</xdr:colOff>
      <xdr:row>3</xdr:row>
      <xdr:rowOff>46440</xdr:rowOff>
    </xdr:from>
    <xdr:to>
      <xdr:col>12</xdr:col>
      <xdr:colOff>1008360</xdr:colOff>
      <xdr:row>3</xdr:row>
      <xdr:rowOff>960480</xdr:rowOff>
    </xdr:to>
    <xdr:pic>
      <xdr:nvPicPr>
        <xdr:cNvPr id="7" name="Imagen 9" descr=""/>
        <xdr:cNvPicPr/>
      </xdr:nvPicPr>
      <xdr:blipFill>
        <a:blip r:embed="rId8"/>
        <a:stretch/>
      </xdr:blipFill>
      <xdr:spPr>
        <a:xfrm>
          <a:off x="1277280" y="5686560"/>
          <a:ext cx="10369080" cy="914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34920</xdr:colOff>
      <xdr:row>307</xdr:row>
      <xdr:rowOff>36000</xdr:rowOff>
    </xdr:from>
    <xdr:to>
      <xdr:col>6</xdr:col>
      <xdr:colOff>1074240</xdr:colOff>
      <xdr:row>310</xdr:row>
      <xdr:rowOff>100080</xdr:rowOff>
    </xdr:to>
    <xdr:pic>
      <xdr:nvPicPr>
        <xdr:cNvPr id="8" name="Imagen 10" descr=""/>
        <xdr:cNvPicPr/>
      </xdr:nvPicPr>
      <xdr:blipFill>
        <a:blip r:embed="rId9"/>
        <a:stretch/>
      </xdr:blipFill>
      <xdr:spPr>
        <a:xfrm>
          <a:off x="5409000" y="92058120"/>
          <a:ext cx="2001240" cy="2287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12960</xdr:colOff>
      <xdr:row>11</xdr:row>
      <xdr:rowOff>41760</xdr:rowOff>
    </xdr:from>
    <xdr:to>
      <xdr:col>17</xdr:col>
      <xdr:colOff>77760</xdr:colOff>
      <xdr:row>11</xdr:row>
      <xdr:rowOff>60840</xdr:rowOff>
    </xdr:to>
    <xdr:sp>
      <xdr:nvSpPr>
        <xdr:cNvPr id="9" name="Line 1"/>
        <xdr:cNvSpPr/>
      </xdr:nvSpPr>
      <xdr:spPr>
        <a:xfrm>
          <a:off x="215640" y="2334600"/>
          <a:ext cx="11769120" cy="19080"/>
        </a:xfrm>
        <a:prstGeom prst="line">
          <a:avLst/>
        </a:prstGeom>
        <a:ln w="144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271080</xdr:colOff>
      <xdr:row>1</xdr:row>
      <xdr:rowOff>61560</xdr:rowOff>
    </xdr:from>
    <xdr:to>
      <xdr:col>2</xdr:col>
      <xdr:colOff>415440</xdr:colOff>
      <xdr:row>1</xdr:row>
      <xdr:rowOff>289440</xdr:rowOff>
    </xdr:to>
    <xdr:pic>
      <xdr:nvPicPr>
        <xdr:cNvPr id="10" name="Imagen 2" descr=""/>
        <xdr:cNvPicPr/>
      </xdr:nvPicPr>
      <xdr:blipFill>
        <a:blip r:embed="rId1"/>
        <a:stretch/>
      </xdr:blipFill>
      <xdr:spPr>
        <a:xfrm>
          <a:off x="473760" y="236880"/>
          <a:ext cx="875880" cy="227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te-clm.com/cgt-2023-24-conoce-tu-baremo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MJ309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O247" activeCellId="0" sqref="O247"/>
    </sheetView>
  </sheetViews>
  <sheetFormatPr defaultColWidth="11.00390625" defaultRowHeight="13.8" zeroHeight="false" outlineLevelRow="0" outlineLevelCol="0"/>
  <cols>
    <col collapsed="false" customWidth="true" hidden="false" outlineLevel="0" max="1" min="1" style="1" width="12.16"/>
    <col collapsed="false" customWidth="true" hidden="false" outlineLevel="0" max="2" min="2" style="1" width="6.3"/>
    <col collapsed="false" customWidth="false" hidden="false" outlineLevel="0" max="3" min="3" style="1" width="11"/>
    <col collapsed="false" customWidth="true" hidden="false" outlineLevel="0" max="4" min="4" style="1" width="17.55"/>
    <col collapsed="false" customWidth="true" hidden="false" outlineLevel="0" max="5" min="5" style="1" width="20.16"/>
    <col collapsed="false" customWidth="true" hidden="false" outlineLevel="0" max="6" min="6" style="1" width="12.02"/>
    <col collapsed="false" customWidth="true" hidden="false" outlineLevel="0" max="7" min="7" style="1" width="14.38"/>
    <col collapsed="false" customWidth="true" hidden="false" outlineLevel="0" max="8" min="8" style="1" width="10.19"/>
    <col collapsed="false" customWidth="true" hidden="false" outlineLevel="0" max="9" min="9" style="1" width="9.85"/>
    <col collapsed="false" customWidth="true" hidden="false" outlineLevel="0" max="10" min="10" style="1" width="7.21"/>
    <col collapsed="false" customWidth="true" hidden="false" outlineLevel="0" max="11" min="11" style="1" width="5.84"/>
    <col collapsed="false" customWidth="true" hidden="false" outlineLevel="0" max="12" min="12" style="1" width="6.3"/>
    <col collapsed="false" customWidth="true" hidden="false" outlineLevel="0" max="13" min="13" style="1" width="13.87"/>
    <col collapsed="false" customWidth="true" hidden="false" outlineLevel="0" max="14" min="14" style="1" width="24.82"/>
    <col collapsed="false" customWidth="true" hidden="false" outlineLevel="0" max="15" min="15" style="1" width="14.34"/>
    <col collapsed="false" customWidth="false" hidden="false" outlineLevel="0" max="1024" min="16" style="1" width="11"/>
    <col collapsed="false" customWidth="false" hidden="false" outlineLevel="0" max="16384" min="1025" style="2" width="11"/>
  </cols>
  <sheetData>
    <row r="2" customFormat="false" ht="352.25" hidden="false" customHeight="true" outlineLevel="0" collapsed="false"/>
    <row r="3" s="4" customFormat="true" ht="78.05" hidden="false" customHeight="true" outlineLevel="0" collapsed="false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78.0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customFormat="false" ht="74.5" hidden="false" customHeight="true" outlineLevel="0" collapsed="false">
      <c r="A5" s="6"/>
      <c r="B5" s="7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7" customFormat="false" ht="22.7" hidden="false" customHeight="true" outlineLevel="0" collapsed="false">
      <c r="B7" s="9" t="s">
        <v>2</v>
      </c>
      <c r="C7" s="10"/>
      <c r="D7" s="10"/>
      <c r="E7" s="10"/>
      <c r="F7" s="11"/>
      <c r="G7" s="11"/>
      <c r="H7" s="11"/>
      <c r="I7" s="11"/>
      <c r="J7" s="11"/>
      <c r="K7" s="11"/>
      <c r="L7" s="11"/>
    </row>
    <row r="8" customFormat="false" ht="22.7" hidden="false" customHeight="true" outlineLevel="0" collapsed="false">
      <c r="C8" s="12" t="s">
        <v>3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customFormat="false" ht="22.7" hidden="false" customHeight="true" outlineLevel="0" collapsed="false">
      <c r="D9" s="1" t="s">
        <v>4</v>
      </c>
      <c r="H9" s="14" t="n">
        <v>0</v>
      </c>
      <c r="I9" s="15" t="n">
        <f aca="false">IF(H9&gt;=4,14+(H9-3)*8,IF(H9&lt;=2,H9*4,14))</f>
        <v>0</v>
      </c>
    </row>
    <row r="10" customFormat="false" ht="22.7" hidden="false" customHeight="true" outlineLevel="0" collapsed="false">
      <c r="D10" s="1" t="s">
        <v>5</v>
      </c>
      <c r="H10" s="14" t="n">
        <v>0</v>
      </c>
      <c r="I10" s="15" t="n">
        <f aca="false">IF(H9&gt;=4,H10*0.6666,IF(H9&lt;=2,H10*0.3333,H10*0.5))</f>
        <v>0</v>
      </c>
    </row>
    <row r="11" customFormat="false" ht="22.7" hidden="false" customHeight="true" outlineLevel="0" collapsed="false">
      <c r="H11" s="16"/>
    </row>
    <row r="12" customFormat="false" ht="22.7" hidden="false" customHeight="true" outlineLevel="0" collapsed="false">
      <c r="D12" s="17" t="s">
        <v>6</v>
      </c>
      <c r="I12" s="18" t="n">
        <f aca="false">SUM(I9:I10)</f>
        <v>0</v>
      </c>
    </row>
    <row r="14" customFormat="false" ht="22.7" hidden="false" customHeight="true" outlineLevel="0" collapsed="false">
      <c r="C14" s="12" t="s">
        <v>7</v>
      </c>
      <c r="D14" s="12"/>
      <c r="E14" s="12"/>
      <c r="F14" s="12"/>
      <c r="G14" s="12"/>
      <c r="H14" s="12"/>
      <c r="I14" s="12"/>
      <c r="J14" s="12"/>
      <c r="K14" s="12"/>
    </row>
    <row r="15" customFormat="false" ht="22.7" hidden="false" customHeight="true" outlineLevel="0" collapsed="false">
      <c r="D15" s="1" t="s">
        <v>4</v>
      </c>
      <c r="H15" s="14" t="n">
        <v>0</v>
      </c>
      <c r="I15" s="15" t="n">
        <f aca="false">(H15*4)</f>
        <v>0</v>
      </c>
    </row>
    <row r="16" customFormat="false" ht="22.7" hidden="false" customHeight="true" outlineLevel="0" collapsed="false">
      <c r="D16" s="1" t="s">
        <v>5</v>
      </c>
      <c r="H16" s="14" t="n">
        <v>0</v>
      </c>
      <c r="I16" s="15" t="n">
        <f aca="false">(0.3333*H16)</f>
        <v>0</v>
      </c>
    </row>
    <row r="18" customFormat="false" ht="22.7" hidden="false" customHeight="true" outlineLevel="0" collapsed="false">
      <c r="D18" s="17" t="s">
        <v>6</v>
      </c>
      <c r="I18" s="18" t="n">
        <f aca="false">SUM(I15:I16)</f>
        <v>0</v>
      </c>
    </row>
    <row r="19" customFormat="false" ht="22.7" hidden="false" customHeight="true" outlineLevel="0" collapsed="false">
      <c r="I19" s="15"/>
    </row>
    <row r="20" customFormat="false" ht="22.7" hidden="false" customHeight="true" outlineLevel="0" collapsed="false">
      <c r="C20" s="19" t="s">
        <v>8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customFormat="false" ht="22.7" hidden="false" customHeight="true" outlineLevel="0" collapsed="false">
      <c r="D21" s="1" t="s">
        <v>4</v>
      </c>
      <c r="H21" s="14" t="n">
        <v>0</v>
      </c>
      <c r="I21" s="15" t="n">
        <f aca="false">(4*H21)</f>
        <v>0</v>
      </c>
    </row>
    <row r="22" customFormat="false" ht="22.7" hidden="false" customHeight="true" outlineLevel="0" collapsed="false">
      <c r="D22" s="1" t="s">
        <v>5</v>
      </c>
      <c r="H22" s="14" t="n">
        <v>0</v>
      </c>
      <c r="I22" s="15" t="n">
        <f aca="false">(0.3333*H22)</f>
        <v>0</v>
      </c>
    </row>
    <row r="24" customFormat="false" ht="22.7" hidden="false" customHeight="true" outlineLevel="0" collapsed="false">
      <c r="D24" s="17" t="s">
        <v>6</v>
      </c>
      <c r="I24" s="18" t="n">
        <f aca="false">SUM(I21:I22)</f>
        <v>0</v>
      </c>
    </row>
    <row r="26" customFormat="false" ht="30.95" hidden="false" customHeight="true" outlineLevel="0" collapsed="false">
      <c r="B26" s="20" t="s">
        <v>9</v>
      </c>
      <c r="C26" s="21"/>
      <c r="D26" s="21"/>
      <c r="E26" s="22"/>
      <c r="F26" s="22"/>
      <c r="G26" s="22"/>
      <c r="H26" s="22"/>
      <c r="I26" s="22"/>
      <c r="J26" s="22"/>
      <c r="K26" s="22"/>
      <c r="L26" s="22"/>
      <c r="M26" s="23" t="n">
        <f aca="false">I24+I18+I12</f>
        <v>0</v>
      </c>
    </row>
    <row r="27" customFormat="false" ht="22.7" hidden="false" customHeight="true" outlineLevel="0" collapsed="false">
      <c r="D27" s="24"/>
      <c r="E27" s="24"/>
      <c r="F27" s="24"/>
      <c r="G27" s="24"/>
      <c r="H27" s="24"/>
      <c r="I27" s="24"/>
      <c r="M27" s="25"/>
    </row>
    <row r="28" customFormat="false" ht="22.7" hidden="false" customHeight="true" outlineLevel="0" collapsed="false">
      <c r="D28" s="24"/>
      <c r="E28" s="24"/>
      <c r="F28" s="24"/>
      <c r="G28" s="24"/>
      <c r="H28" s="24"/>
      <c r="I28" s="24"/>
      <c r="M28" s="25"/>
    </row>
    <row r="29" customFormat="false" ht="22.7" hidden="false" customHeight="true" outlineLevel="0" collapsed="false">
      <c r="D29" s="24"/>
      <c r="E29" s="24"/>
      <c r="F29" s="24"/>
      <c r="G29" s="24"/>
      <c r="H29" s="24"/>
      <c r="I29" s="24"/>
      <c r="M29" s="25"/>
    </row>
    <row r="31" customFormat="false" ht="22.7" hidden="false" customHeight="true" outlineLevel="0" collapsed="false">
      <c r="B31" s="9" t="s">
        <v>10</v>
      </c>
      <c r="C31" s="26"/>
      <c r="D31" s="26"/>
      <c r="E31" s="26"/>
      <c r="F31" s="26"/>
      <c r="G31" s="11"/>
      <c r="H31" s="11"/>
      <c r="I31" s="11"/>
      <c r="J31" s="11"/>
      <c r="K31" s="11"/>
      <c r="L31" s="11"/>
      <c r="M31" s="11"/>
    </row>
    <row r="32" customFormat="false" ht="22.7" hidden="false" customHeight="true" outlineLevel="0" collapsed="false">
      <c r="C32" s="12" t="s">
        <v>11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customFormat="false" ht="22.7" hidden="false" customHeight="true" outlineLevel="0" collapsed="false">
      <c r="D33" s="1" t="s">
        <v>4</v>
      </c>
      <c r="H33" s="14" t="n">
        <v>0</v>
      </c>
      <c r="I33" s="15" t="n">
        <f aca="false">(2*H33)</f>
        <v>0</v>
      </c>
    </row>
    <row r="34" customFormat="false" ht="22.7" hidden="false" customHeight="true" outlineLevel="0" collapsed="false">
      <c r="D34" s="1" t="s">
        <v>5</v>
      </c>
      <c r="H34" s="14" t="n">
        <v>0</v>
      </c>
      <c r="I34" s="15" t="n">
        <f aca="false">(0.1666*H34)</f>
        <v>0</v>
      </c>
    </row>
    <row r="36" customFormat="false" ht="22.7" hidden="false" customHeight="true" outlineLevel="0" collapsed="false">
      <c r="D36" s="17" t="s">
        <v>6</v>
      </c>
      <c r="I36" s="18" t="n">
        <f aca="false">SUM(I33:I34)</f>
        <v>0</v>
      </c>
    </row>
    <row r="38" customFormat="false" ht="22.7" hidden="false" customHeight="true" outlineLevel="0" collapsed="false">
      <c r="C38" s="12" t="s">
        <v>12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customFormat="false" ht="22.7" hidden="false" customHeight="true" outlineLevel="0" collapsed="false">
      <c r="D39" s="1" t="s">
        <v>4</v>
      </c>
      <c r="H39" s="14" t="n">
        <v>0</v>
      </c>
      <c r="I39" s="15" t="n">
        <f aca="false">(1.5*H39)</f>
        <v>0</v>
      </c>
    </row>
    <row r="40" customFormat="false" ht="22.7" hidden="false" customHeight="true" outlineLevel="0" collapsed="false">
      <c r="D40" s="1" t="s">
        <v>5</v>
      </c>
      <c r="H40" s="14" t="n">
        <v>0</v>
      </c>
      <c r="I40" s="15" t="n">
        <f aca="false">(0.125*H40)</f>
        <v>0</v>
      </c>
    </row>
    <row r="42" customFormat="false" ht="22.7" hidden="false" customHeight="true" outlineLevel="0" collapsed="false">
      <c r="D42" s="17" t="s">
        <v>6</v>
      </c>
      <c r="I42" s="18" t="n">
        <f aca="false">SUM(I39:I40)</f>
        <v>0</v>
      </c>
    </row>
    <row r="44" customFormat="false" ht="22.7" hidden="false" customHeight="true" outlineLevel="0" collapsed="false">
      <c r="C44" s="12" t="s">
        <v>13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customFormat="false" ht="22.7" hidden="false" customHeight="true" outlineLevel="0" collapsed="false">
      <c r="D45" s="1" t="s">
        <v>4</v>
      </c>
      <c r="H45" s="14" t="n">
        <v>0</v>
      </c>
      <c r="I45" s="15" t="n">
        <f aca="false">(0.75*H45)</f>
        <v>0</v>
      </c>
    </row>
    <row r="46" customFormat="false" ht="22.7" hidden="false" customHeight="true" outlineLevel="0" collapsed="false">
      <c r="D46" s="1" t="s">
        <v>5</v>
      </c>
      <c r="H46" s="14" t="n">
        <v>0</v>
      </c>
      <c r="I46" s="15" t="n">
        <f aca="false">(0.0625*H46)</f>
        <v>0</v>
      </c>
    </row>
    <row r="48" customFormat="false" ht="22.7" hidden="false" customHeight="true" outlineLevel="0" collapsed="false">
      <c r="D48" s="17" t="s">
        <v>6</v>
      </c>
      <c r="I48" s="18" t="n">
        <f aca="false">SUM(I44:I45)</f>
        <v>0</v>
      </c>
    </row>
    <row r="50" customFormat="false" ht="22.7" hidden="false" customHeight="true" outlineLevel="0" collapsed="false">
      <c r="B50" s="20" t="s">
        <v>14</v>
      </c>
      <c r="C50" s="21"/>
      <c r="D50" s="21"/>
      <c r="E50" s="22"/>
      <c r="F50" s="22"/>
      <c r="G50" s="22"/>
      <c r="H50" s="22"/>
      <c r="I50" s="22"/>
      <c r="J50" s="22"/>
      <c r="K50" s="22"/>
      <c r="L50" s="22"/>
      <c r="M50" s="23" t="n">
        <f aca="false">SUM(I36,I42,I48)</f>
        <v>0</v>
      </c>
    </row>
    <row r="53" customFormat="false" ht="34.8" hidden="false" customHeight="true" outlineLevel="0" collapsed="false">
      <c r="A53" s="27" t="s">
        <v>15</v>
      </c>
      <c r="B53" s="28"/>
      <c r="C53" s="29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30" t="n">
        <f aca="false">M50+M26</f>
        <v>0</v>
      </c>
    </row>
    <row r="55" customFormat="false" ht="78.05" hidden="false" customHeight="true" outlineLevel="0" collapsed="false">
      <c r="A55" s="2"/>
      <c r="B55" s="31" t="s">
        <v>16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7" customFormat="false" ht="22.7" hidden="false" customHeight="true" outlineLevel="0" collapsed="false">
      <c r="C57" s="12" t="s">
        <v>17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customFormat="false" ht="22.7" hidden="false" customHeight="true" outlineLevel="0" collapsed="false">
      <c r="D58" s="1" t="s">
        <v>18</v>
      </c>
      <c r="F58" s="32" t="s">
        <v>19</v>
      </c>
      <c r="G58" s="32"/>
      <c r="H58" s="33" t="s">
        <v>20</v>
      </c>
    </row>
    <row r="59" customFormat="false" ht="22.7" hidden="false" customHeight="true" outlineLevel="0" collapsed="false">
      <c r="I59" s="34" t="n">
        <f aca="false">IF(H58="SI",5,0)</f>
        <v>0</v>
      </c>
    </row>
    <row r="61" customFormat="false" ht="33.25" hidden="false" customHeight="true" outlineLevel="0" collapsed="false">
      <c r="A61" s="27" t="s">
        <v>21</v>
      </c>
      <c r="B61" s="28"/>
      <c r="C61" s="29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35" t="n">
        <f aca="false">I59</f>
        <v>0</v>
      </c>
    </row>
    <row r="62" customFormat="false" ht="22.7" hidden="false" customHeight="true" outlineLevel="0" collapsed="false">
      <c r="C62" s="3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customFormat="false" ht="79.5" hidden="false" customHeight="true" outlineLevel="0" collapsed="false">
      <c r="A63" s="2"/>
      <c r="B63" s="37" t="s">
        <v>22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5" customFormat="false" ht="24.75" hidden="false" customHeight="true" outlineLevel="0" collapsed="false">
      <c r="B65" s="39" t="s">
        <v>23</v>
      </c>
      <c r="C65" s="26"/>
      <c r="D65" s="26"/>
      <c r="E65" s="26"/>
      <c r="F65" s="26"/>
      <c r="G65" s="11"/>
      <c r="H65" s="11"/>
      <c r="I65" s="11"/>
      <c r="J65" s="11"/>
      <c r="K65" s="11"/>
      <c r="L65" s="11"/>
      <c r="M65" s="11"/>
    </row>
    <row r="66" customFormat="false" ht="22.7" hidden="false" customHeight="true" outlineLevel="0" collapsed="false">
      <c r="C66" s="12" t="s">
        <v>24</v>
      </c>
      <c r="D66" s="12"/>
      <c r="E66" s="12"/>
    </row>
    <row r="67" customFormat="false" ht="22.7" hidden="false" customHeight="true" outlineLevel="0" collapsed="false">
      <c r="D67" s="40" t="s">
        <v>25</v>
      </c>
      <c r="H67" s="14" t="n">
        <v>0</v>
      </c>
    </row>
    <row r="68" customFormat="false" ht="22.7" hidden="false" customHeight="true" outlineLevel="0" collapsed="false">
      <c r="I68" s="41" t="n">
        <f aca="false">(H67*6)</f>
        <v>0</v>
      </c>
    </row>
    <row r="69" customFormat="false" ht="22.7" hidden="false" customHeight="true" outlineLevel="0" collapsed="false">
      <c r="C69" s="12" t="s">
        <v>26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customFormat="false" ht="22.7" hidden="false" customHeight="true" outlineLevel="0" collapsed="false">
      <c r="D70" s="40" t="s">
        <v>25</v>
      </c>
      <c r="H70" s="14" t="n">
        <v>0</v>
      </c>
    </row>
    <row r="71" customFormat="false" ht="22.7" hidden="false" customHeight="true" outlineLevel="0" collapsed="false">
      <c r="I71" s="41" t="n">
        <f aca="false">(H70*3)</f>
        <v>0</v>
      </c>
    </row>
    <row r="72" customFormat="false" ht="22.7" hidden="false" customHeight="true" outlineLevel="0" collapsed="false">
      <c r="C72" s="12" t="s">
        <v>27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customFormat="false" ht="22.7" hidden="false" customHeight="true" outlineLevel="0" collapsed="false">
      <c r="D73" s="40" t="s">
        <v>25</v>
      </c>
      <c r="H73" s="14" t="n">
        <v>0</v>
      </c>
    </row>
    <row r="74" customFormat="false" ht="22.7" hidden="false" customHeight="true" outlineLevel="0" collapsed="false">
      <c r="I74" s="41" t="n">
        <f aca="false">(H73*2)</f>
        <v>0</v>
      </c>
    </row>
    <row r="75" customFormat="false" ht="22.7" hidden="false" customHeight="true" outlineLevel="0" collapsed="false">
      <c r="C75" s="12" t="s">
        <v>28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42"/>
    </row>
    <row r="76" customFormat="false" ht="22.7" hidden="false" customHeight="true" outlineLevel="0" collapsed="false">
      <c r="D76" s="1" t="s">
        <v>29</v>
      </c>
      <c r="H76" s="14" t="n">
        <v>0</v>
      </c>
    </row>
    <row r="77" customFormat="false" ht="22.7" hidden="false" customHeight="true" outlineLevel="0" collapsed="false">
      <c r="I77" s="41" t="n">
        <f aca="false">H76*1</f>
        <v>0</v>
      </c>
    </row>
    <row r="78" customFormat="false" ht="13.8" hidden="false" customHeight="false" outlineLevel="0" collapsed="false">
      <c r="B78" s="43"/>
    </row>
    <row r="79" customFormat="false" ht="22.7" hidden="false" customHeight="true" outlineLevel="0" collapsed="false">
      <c r="B79" s="44" t="s">
        <v>30</v>
      </c>
      <c r="C79" s="21"/>
      <c r="D79" s="21"/>
      <c r="E79" s="22"/>
      <c r="F79" s="22"/>
      <c r="G79" s="22"/>
      <c r="H79" s="22"/>
      <c r="I79" s="22"/>
      <c r="J79" s="22"/>
      <c r="K79" s="22"/>
      <c r="L79" s="22"/>
      <c r="M79" s="23" t="n">
        <f aca="false">IF(SUM(I68,I71,I74,I77)&gt;=10,10,SUM(I68,I71,I74,I77))</f>
        <v>0</v>
      </c>
      <c r="N79" s="45"/>
    </row>
    <row r="81" customFormat="false" ht="22.7" hidden="false" customHeight="true" outlineLevel="0" collapsed="false">
      <c r="B81" s="39" t="s">
        <v>31</v>
      </c>
      <c r="C81" s="26"/>
      <c r="D81" s="26"/>
      <c r="E81" s="26"/>
      <c r="F81" s="26"/>
      <c r="G81" s="26"/>
      <c r="H81" s="46"/>
      <c r="I81" s="46"/>
      <c r="J81" s="11"/>
      <c r="K81" s="11"/>
      <c r="L81" s="11"/>
      <c r="M81" s="11"/>
    </row>
    <row r="82" customFormat="false" ht="22.7" hidden="false" customHeight="true" outlineLevel="0" collapsed="false">
      <c r="C82" s="12" t="s">
        <v>32</v>
      </c>
      <c r="D82" s="12"/>
      <c r="E82" s="12"/>
      <c r="F82" s="12"/>
      <c r="G82" s="12"/>
    </row>
    <row r="83" customFormat="false" ht="22.7" hidden="false" customHeight="true" outlineLevel="0" collapsed="false">
      <c r="D83" s="40" t="s">
        <v>25</v>
      </c>
      <c r="G83" s="15"/>
      <c r="H83" s="14" t="n">
        <v>0</v>
      </c>
    </row>
    <row r="84" customFormat="false" ht="22.7" hidden="false" customHeight="true" outlineLevel="0" collapsed="false">
      <c r="I84" s="41" t="n">
        <f aca="false">5*H83</f>
        <v>0</v>
      </c>
    </row>
    <row r="85" customFormat="false" ht="22.7" hidden="false" customHeight="true" outlineLevel="0" collapsed="false">
      <c r="I85" s="47"/>
    </row>
    <row r="86" customFormat="false" ht="22.7" hidden="false" customHeight="true" outlineLevel="0" collapsed="false">
      <c r="C86" s="12" t="s">
        <v>33</v>
      </c>
      <c r="D86" s="12"/>
      <c r="E86" s="12"/>
      <c r="F86" s="12"/>
      <c r="G86" s="12"/>
    </row>
    <row r="87" customFormat="false" ht="22.7" hidden="false" customHeight="true" outlineLevel="0" collapsed="false">
      <c r="D87" s="40" t="s">
        <v>25</v>
      </c>
      <c r="G87" s="15"/>
      <c r="H87" s="14" t="n">
        <v>0</v>
      </c>
    </row>
    <row r="88" customFormat="false" ht="22.7" hidden="false" customHeight="true" outlineLevel="0" collapsed="false">
      <c r="I88" s="41" t="n">
        <f aca="false">(2.5*H87)</f>
        <v>0</v>
      </c>
    </row>
    <row r="89" customFormat="false" ht="22.7" hidden="false" customHeight="true" outlineLevel="0" collapsed="false">
      <c r="I89" s="47"/>
    </row>
    <row r="90" customFormat="false" ht="22.7" hidden="false" customHeight="true" outlineLevel="0" collapsed="false">
      <c r="C90" s="12" t="s">
        <v>34</v>
      </c>
      <c r="D90" s="12"/>
      <c r="E90" s="12"/>
      <c r="F90" s="12"/>
      <c r="G90" s="12"/>
      <c r="H90" s="42"/>
      <c r="I90" s="42"/>
      <c r="J90" s="42"/>
      <c r="K90" s="42"/>
      <c r="L90" s="42"/>
      <c r="M90" s="42"/>
      <c r="N90" s="42"/>
    </row>
    <row r="91" customFormat="false" ht="22.7" hidden="false" customHeight="true" outlineLevel="0" collapsed="false">
      <c r="D91" s="40" t="s">
        <v>25</v>
      </c>
      <c r="G91" s="15"/>
      <c r="H91" s="14" t="n">
        <v>0</v>
      </c>
    </row>
    <row r="92" customFormat="false" ht="22.7" hidden="false" customHeight="true" outlineLevel="0" collapsed="false">
      <c r="I92" s="41" t="n">
        <f aca="false">3*H91</f>
        <v>0</v>
      </c>
    </row>
    <row r="93" customFormat="false" ht="22.7" hidden="false" customHeight="true" outlineLevel="0" collapsed="false">
      <c r="C93" s="12" t="s">
        <v>35</v>
      </c>
      <c r="D93" s="12"/>
      <c r="E93" s="12"/>
      <c r="F93" s="12"/>
      <c r="G93" s="12"/>
    </row>
    <row r="94" customFormat="false" ht="22.7" hidden="false" customHeight="true" outlineLevel="0" collapsed="false">
      <c r="D94" s="40" t="s">
        <v>25</v>
      </c>
      <c r="G94" s="15"/>
      <c r="H94" s="14" t="n">
        <v>0</v>
      </c>
    </row>
    <row r="95" customFormat="false" ht="22.7" hidden="false" customHeight="true" outlineLevel="0" collapsed="false">
      <c r="I95" s="41" t="n">
        <f aca="false">3*H94</f>
        <v>0</v>
      </c>
    </row>
    <row r="97" customFormat="false" ht="22.7" hidden="false" customHeight="true" outlineLevel="0" collapsed="false">
      <c r="B97" s="44" t="s">
        <v>36</v>
      </c>
      <c r="C97" s="21"/>
      <c r="D97" s="21"/>
      <c r="E97" s="22"/>
      <c r="F97" s="22"/>
      <c r="G97" s="22"/>
      <c r="H97" s="22"/>
      <c r="I97" s="22"/>
      <c r="J97" s="22"/>
      <c r="K97" s="22"/>
      <c r="L97" s="22"/>
      <c r="M97" s="23" t="n">
        <f aca="false">SUM(I84,I88,I92,I95)</f>
        <v>0</v>
      </c>
    </row>
    <row r="99" customFormat="false" ht="22.7" hidden="false" customHeight="true" outlineLevel="0" collapsed="false">
      <c r="B99" s="39" t="s">
        <v>37</v>
      </c>
      <c r="C99" s="11"/>
      <c r="D99" s="26"/>
      <c r="E99" s="26"/>
      <c r="F99" s="26"/>
      <c r="G99" s="26"/>
      <c r="H99" s="26"/>
      <c r="I99" s="26"/>
      <c r="J99" s="11"/>
      <c r="K99" s="11"/>
      <c r="L99" s="11"/>
      <c r="M99" s="11"/>
    </row>
    <row r="100" customFormat="false" ht="22.7" hidden="false" customHeight="true" outlineLevel="0" collapsed="false">
      <c r="C100" s="12" t="s">
        <v>38</v>
      </c>
      <c r="D100" s="12"/>
      <c r="E100" s="12"/>
      <c r="F100" s="42"/>
      <c r="G100" s="42"/>
      <c r="H100" s="42"/>
      <c r="I100" s="42"/>
      <c r="J100" s="42"/>
      <c r="K100" s="42"/>
    </row>
    <row r="101" customFormat="false" ht="22.7" hidden="false" customHeight="true" outlineLevel="0" collapsed="false">
      <c r="C101" s="48" t="s">
        <v>39</v>
      </c>
      <c r="D101" s="12"/>
      <c r="E101" s="12"/>
      <c r="F101" s="42"/>
      <c r="G101" s="42"/>
      <c r="H101" s="42"/>
      <c r="I101" s="42"/>
      <c r="J101" s="42"/>
      <c r="K101" s="42"/>
    </row>
    <row r="102" customFormat="false" ht="22.7" hidden="false" customHeight="true" outlineLevel="0" collapsed="false">
      <c r="D102" s="1" t="s">
        <v>40</v>
      </c>
      <c r="H102" s="14" t="n">
        <v>0</v>
      </c>
      <c r="I102" s="15" t="n">
        <f aca="false">4*H102</f>
        <v>0</v>
      </c>
    </row>
    <row r="103" customFormat="false" ht="22.7" hidden="false" customHeight="true" outlineLevel="0" collapsed="false">
      <c r="D103" s="1" t="s">
        <v>41</v>
      </c>
      <c r="H103" s="14" t="n">
        <v>0</v>
      </c>
      <c r="I103" s="15" t="n">
        <f aca="false">3*H103</f>
        <v>0</v>
      </c>
    </row>
    <row r="104" customFormat="false" ht="22.7" hidden="false" customHeight="true" outlineLevel="0" collapsed="false">
      <c r="D104" s="1" t="s">
        <v>42</v>
      </c>
      <c r="H104" s="14" t="n">
        <v>0</v>
      </c>
      <c r="I104" s="15" t="n">
        <f aca="false">2*H104</f>
        <v>0</v>
      </c>
    </row>
    <row r="105" customFormat="false" ht="22.7" hidden="false" customHeight="true" outlineLevel="0" collapsed="false">
      <c r="D105" s="1" t="s">
        <v>43</v>
      </c>
      <c r="H105" s="14" t="n">
        <v>0</v>
      </c>
      <c r="I105" s="15" t="n">
        <f aca="false">1*H105</f>
        <v>0</v>
      </c>
    </row>
    <row r="106" customFormat="false" ht="22.7" hidden="false" customHeight="true" outlineLevel="0" collapsed="false">
      <c r="D106" s="1" t="s">
        <v>44</v>
      </c>
      <c r="H106" s="14" t="n">
        <v>0</v>
      </c>
      <c r="I106" s="15" t="n">
        <f aca="false">2*H106</f>
        <v>0</v>
      </c>
    </row>
    <row r="107" customFormat="false" ht="22.7" hidden="false" customHeight="true" outlineLevel="0" collapsed="false">
      <c r="D107" s="1" t="s">
        <v>45</v>
      </c>
      <c r="H107" s="14" t="n">
        <v>0</v>
      </c>
      <c r="I107" s="15" t="n">
        <f aca="false">2*H107</f>
        <v>0</v>
      </c>
    </row>
    <row r="109" customFormat="false" ht="22.7" hidden="false" customHeight="true" outlineLevel="0" collapsed="false">
      <c r="I109" s="41" t="n">
        <f aca="false">SUM(I102:I107)</f>
        <v>0</v>
      </c>
    </row>
    <row r="111" customFormat="false" ht="22.7" hidden="false" customHeight="true" outlineLevel="0" collapsed="false">
      <c r="B111" s="44" t="s">
        <v>46</v>
      </c>
      <c r="C111" s="21"/>
      <c r="D111" s="21"/>
      <c r="E111" s="22"/>
      <c r="F111" s="22"/>
      <c r="G111" s="22"/>
      <c r="H111" s="22"/>
      <c r="I111" s="22"/>
      <c r="J111" s="22"/>
      <c r="K111" s="22"/>
      <c r="L111" s="22"/>
      <c r="M111" s="23" t="n">
        <f aca="false">SUM(I102:I107)</f>
        <v>0</v>
      </c>
    </row>
    <row r="114" customFormat="false" ht="31.65" hidden="false" customHeight="true" outlineLevel="0" collapsed="false"/>
    <row r="115" customFormat="false" ht="31.7" hidden="false" customHeight="true" outlineLevel="0" collapsed="false">
      <c r="A115" s="49" t="s">
        <v>47</v>
      </c>
      <c r="B115" s="28"/>
      <c r="C115" s="29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35" t="n">
        <f aca="false">IF((M79+M97+M111)&gt;=10,10,(M79+M97+M111))</f>
        <v>0</v>
      </c>
    </row>
    <row r="117" customFormat="false" ht="77.35" hidden="false" customHeight="true" outlineLevel="0" collapsed="false">
      <c r="A117" s="2"/>
      <c r="B117" s="50" t="s">
        <v>48</v>
      </c>
      <c r="C117" s="1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</row>
    <row r="118" customFormat="false" ht="8.3" hidden="false" customHeight="true" outlineLevel="0" collapsed="false"/>
    <row r="119" customFormat="false" ht="22.7" hidden="false" customHeight="true" outlineLevel="0" collapsed="false">
      <c r="B119" s="52" t="s">
        <v>49</v>
      </c>
      <c r="C119" s="11"/>
      <c r="D119" s="26"/>
      <c r="E119" s="26"/>
      <c r="F119" s="26"/>
      <c r="G119" s="26"/>
      <c r="H119" s="26"/>
      <c r="I119" s="26"/>
      <c r="J119" s="11"/>
      <c r="K119" s="11"/>
      <c r="L119" s="11"/>
      <c r="M119" s="11"/>
    </row>
    <row r="120" customFormat="false" ht="22.7" hidden="false" customHeight="true" outlineLevel="0" collapsed="false">
      <c r="D120" s="1" t="s">
        <v>4</v>
      </c>
      <c r="G120" s="15"/>
      <c r="H120" s="14" t="n">
        <v>0</v>
      </c>
      <c r="I120" s="15" t="n">
        <f aca="false">SUM(4.5*H120)</f>
        <v>0</v>
      </c>
    </row>
    <row r="121" customFormat="false" ht="22.7" hidden="false" customHeight="true" outlineLevel="0" collapsed="false">
      <c r="D121" s="1" t="s">
        <v>5</v>
      </c>
      <c r="G121" s="15"/>
      <c r="H121" s="14" t="n">
        <v>0</v>
      </c>
      <c r="I121" s="15" t="n">
        <f aca="false">SUM(0.375*H121)</f>
        <v>0</v>
      </c>
    </row>
    <row r="123" customFormat="false" ht="22.7" hidden="false" customHeight="true" outlineLevel="0" collapsed="false">
      <c r="D123" s="17" t="s">
        <v>6</v>
      </c>
      <c r="I123" s="53" t="n">
        <f aca="false">SUM(I120:I121)</f>
        <v>0</v>
      </c>
    </row>
    <row r="125" customFormat="false" ht="22.7" hidden="false" customHeight="true" outlineLevel="0" collapsed="false">
      <c r="B125" s="52" t="s">
        <v>50</v>
      </c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customFormat="false" ht="22.7" hidden="false" customHeight="true" outlineLevel="0" collapsed="false">
      <c r="D126" s="1" t="s">
        <v>4</v>
      </c>
      <c r="G126" s="15"/>
      <c r="H126" s="14" t="n">
        <v>0</v>
      </c>
      <c r="I126" s="15" t="n">
        <f aca="false">SUM(3*H126)</f>
        <v>0</v>
      </c>
    </row>
    <row r="127" customFormat="false" ht="22.7" hidden="false" customHeight="true" outlineLevel="0" collapsed="false">
      <c r="D127" s="1" t="s">
        <v>5</v>
      </c>
      <c r="G127" s="15"/>
      <c r="H127" s="14" t="n">
        <v>0</v>
      </c>
      <c r="I127" s="15" t="n">
        <f aca="false">SUM(0.25*H127)</f>
        <v>0</v>
      </c>
    </row>
    <row r="129" customFormat="false" ht="22.7" hidden="false" customHeight="true" outlineLevel="0" collapsed="false">
      <c r="D129" s="17" t="s">
        <v>6</v>
      </c>
      <c r="I129" s="53" t="n">
        <f aca="false">SUM(I126:I127)</f>
        <v>0</v>
      </c>
    </row>
    <row r="131" customFormat="false" ht="22.7" hidden="false" customHeight="true" outlineLevel="0" collapsed="false">
      <c r="B131" s="52" t="s">
        <v>51</v>
      </c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42"/>
    </row>
    <row r="132" customFormat="false" ht="22.7" hidden="false" customHeight="true" outlineLevel="0" collapsed="false">
      <c r="D132" s="1" t="s">
        <v>4</v>
      </c>
      <c r="G132" s="15"/>
      <c r="H132" s="14" t="n">
        <v>0</v>
      </c>
      <c r="I132" s="15" t="n">
        <f aca="false">SUM(1.5*H132)</f>
        <v>0</v>
      </c>
    </row>
    <row r="133" customFormat="false" ht="22.7" hidden="false" customHeight="true" outlineLevel="0" collapsed="false">
      <c r="D133" s="1" t="s">
        <v>5</v>
      </c>
      <c r="G133" s="15"/>
      <c r="H133" s="14" t="n">
        <v>0</v>
      </c>
      <c r="I133" s="15" t="n">
        <f aca="false">SUM(0.125*H133)</f>
        <v>0</v>
      </c>
    </row>
    <row r="135" customFormat="false" ht="22.7" hidden="false" customHeight="true" outlineLevel="0" collapsed="false">
      <c r="D135" s="17" t="s">
        <v>6</v>
      </c>
      <c r="I135" s="53" t="n">
        <f aca="false">IF((SUM(I132:I133))&gt;=10,10,SUM(I132:I133))</f>
        <v>0</v>
      </c>
    </row>
    <row r="137" customFormat="false" ht="33.25" hidden="false" customHeight="true" outlineLevel="0" collapsed="false">
      <c r="A137" s="49" t="s">
        <v>52</v>
      </c>
      <c r="B137" s="28"/>
      <c r="C137" s="29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35" t="n">
        <f aca="false">IF((I123+I129+I135)&gt;=20,20,(I123+I129+I135))</f>
        <v>0</v>
      </c>
    </row>
    <row r="140" customFormat="false" ht="71.6" hidden="false" customHeight="true" outlineLevel="0" collapsed="false">
      <c r="A140" s="2"/>
      <c r="B140" s="54" t="s">
        <v>53</v>
      </c>
      <c r="C140" s="1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</row>
    <row r="142" customFormat="false" ht="22.7" hidden="false" customHeight="true" outlineLevel="0" collapsed="false">
      <c r="B142" s="55" t="s">
        <v>54</v>
      </c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  <row r="143" customFormat="false" ht="22.7" hidden="false" customHeight="true" outlineLevel="0" collapsed="false">
      <c r="C143" s="1" t="s">
        <v>55</v>
      </c>
      <c r="F143" s="15"/>
      <c r="H143" s="14" t="n">
        <v>0</v>
      </c>
      <c r="I143" s="15" t="n">
        <f aca="false">(H143/100)</f>
        <v>0</v>
      </c>
    </row>
    <row r="144" customFormat="false" ht="22.7" hidden="false" customHeight="true" outlineLevel="0" collapsed="false">
      <c r="D144" s="1" t="s">
        <v>56</v>
      </c>
    </row>
    <row r="145" customFormat="false" ht="22.7" hidden="false" customHeight="true" outlineLevel="0" collapsed="false">
      <c r="D145" s="17" t="s">
        <v>6</v>
      </c>
      <c r="I145" s="56" t="n">
        <f aca="false">IF((I143)&gt;=9,SUM(9),IF((I143)&lt;9,SUM(I143)))</f>
        <v>0</v>
      </c>
    </row>
    <row r="147" customFormat="false" ht="22.7" hidden="false" customHeight="true" outlineLevel="0" collapsed="false">
      <c r="B147" s="55" t="s">
        <v>57</v>
      </c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customFormat="false" ht="22.7" hidden="false" customHeight="true" outlineLevel="0" collapsed="false">
      <c r="C148" s="1" t="s">
        <v>55</v>
      </c>
      <c r="H148" s="14" t="n">
        <v>0</v>
      </c>
      <c r="I148" s="15" t="n">
        <f aca="false">(H148/30)</f>
        <v>0</v>
      </c>
    </row>
    <row r="150" customFormat="false" ht="22.7" hidden="false" customHeight="true" outlineLevel="0" collapsed="false">
      <c r="D150" s="17" t="s">
        <v>6</v>
      </c>
      <c r="I150" s="56" t="n">
        <f aca="false">IF((I148)&gt;=3,SUM(3),IF((I148)&lt;3,SUM(I148)))</f>
        <v>0</v>
      </c>
    </row>
    <row r="152" customFormat="false" ht="22.7" hidden="false" customHeight="true" outlineLevel="0" collapsed="false">
      <c r="B152" s="55" t="s">
        <v>58</v>
      </c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</row>
    <row r="153" customFormat="false" ht="22.7" hidden="false" customHeight="true" outlineLevel="0" collapsed="false">
      <c r="C153" s="1" t="s">
        <v>59</v>
      </c>
      <c r="F153" s="15"/>
      <c r="H153" s="14" t="n">
        <v>0</v>
      </c>
      <c r="I153" s="15" t="n">
        <f aca="false">(H153*1)</f>
        <v>0</v>
      </c>
    </row>
    <row r="155" customFormat="false" ht="22.7" hidden="false" customHeight="true" outlineLevel="0" collapsed="false">
      <c r="I155" s="56" t="n">
        <f aca="false">H153*1</f>
        <v>0</v>
      </c>
    </row>
    <row r="156" customFormat="false" ht="22.7" hidden="false" customHeight="true" outlineLevel="0" collapsed="false">
      <c r="I156" s="47"/>
    </row>
    <row r="157" customFormat="false" ht="22.7" hidden="false" customHeight="true" outlineLevel="0" collapsed="false">
      <c r="B157" s="57" t="s">
        <v>60</v>
      </c>
      <c r="C157" s="11"/>
      <c r="D157" s="26"/>
      <c r="E157" s="26"/>
      <c r="F157" s="26"/>
      <c r="G157" s="26"/>
      <c r="H157" s="26"/>
      <c r="I157" s="26"/>
      <c r="J157" s="11"/>
      <c r="K157" s="11"/>
      <c r="L157" s="11"/>
      <c r="M157" s="11"/>
      <c r="DG157" s="58"/>
      <c r="DH157" s="58"/>
      <c r="DI157" s="58"/>
      <c r="DJ157" s="58"/>
      <c r="DK157" s="58"/>
      <c r="DL157" s="58"/>
      <c r="DM157" s="58"/>
      <c r="DN157" s="58"/>
      <c r="DO157" s="58"/>
      <c r="DP157" s="58"/>
      <c r="DQ157" s="58"/>
      <c r="DR157" s="58"/>
      <c r="DS157" s="58"/>
      <c r="DT157" s="58"/>
      <c r="DU157" s="58"/>
      <c r="DV157" s="58"/>
      <c r="DW157" s="58"/>
      <c r="DX157" s="58"/>
      <c r="DY157" s="58"/>
      <c r="DZ157" s="58"/>
      <c r="EA157" s="58"/>
      <c r="EB157" s="58"/>
      <c r="EC157" s="58"/>
      <c r="ED157" s="58"/>
      <c r="EE157" s="58"/>
      <c r="EF157" s="58"/>
      <c r="EG157" s="58"/>
      <c r="EH157" s="58"/>
      <c r="EI157" s="58"/>
      <c r="EJ157" s="58"/>
      <c r="EK157" s="58"/>
      <c r="EL157" s="58"/>
      <c r="EM157" s="58"/>
      <c r="EN157" s="58"/>
      <c r="EO157" s="58"/>
      <c r="EP157" s="58"/>
      <c r="EQ157" s="58"/>
      <c r="ER157" s="58"/>
      <c r="ES157" s="58"/>
      <c r="ET157" s="58"/>
      <c r="EU157" s="58"/>
      <c r="EV157" s="58"/>
      <c r="EW157" s="58"/>
      <c r="EX157" s="58"/>
      <c r="EY157" s="58"/>
      <c r="EZ157" s="58"/>
      <c r="FA157" s="58"/>
      <c r="FB157" s="58"/>
      <c r="FC157" s="58"/>
      <c r="FD157" s="58"/>
      <c r="FE157" s="58"/>
      <c r="FF157" s="58"/>
      <c r="FG157" s="58"/>
      <c r="FH157" s="58"/>
      <c r="FI157" s="58"/>
      <c r="FJ157" s="58"/>
      <c r="FK157" s="58"/>
      <c r="FL157" s="58"/>
      <c r="FM157" s="58"/>
      <c r="FN157" s="58"/>
      <c r="FO157" s="58"/>
      <c r="FP157" s="58"/>
      <c r="FQ157" s="58"/>
      <c r="FR157" s="58"/>
      <c r="FS157" s="58"/>
      <c r="FT157" s="58"/>
      <c r="FU157" s="58"/>
      <c r="FV157" s="58"/>
      <c r="FW157" s="58"/>
      <c r="FX157" s="58"/>
      <c r="FY157" s="58"/>
      <c r="FZ157" s="58"/>
      <c r="GA157" s="58"/>
      <c r="GB157" s="58"/>
      <c r="GC157" s="58"/>
      <c r="GD157" s="58"/>
      <c r="GE157" s="58"/>
      <c r="GF157" s="58"/>
      <c r="GG157" s="58"/>
      <c r="GH157" s="58"/>
      <c r="GI157" s="58"/>
      <c r="GJ157" s="58"/>
      <c r="GK157" s="58"/>
      <c r="GL157" s="58"/>
      <c r="GM157" s="58"/>
      <c r="GN157" s="58"/>
      <c r="GO157" s="58"/>
      <c r="GP157" s="58"/>
      <c r="GQ157" s="58"/>
      <c r="GR157" s="58"/>
      <c r="GS157" s="58"/>
      <c r="GT157" s="58"/>
      <c r="GU157" s="58"/>
      <c r="GV157" s="58"/>
      <c r="GW157" s="58"/>
      <c r="GX157" s="58"/>
      <c r="GY157" s="58"/>
      <c r="GZ157" s="58"/>
      <c r="HA157" s="58"/>
      <c r="HB157" s="58"/>
      <c r="HC157" s="58"/>
      <c r="HD157" s="58"/>
      <c r="HE157" s="58"/>
      <c r="HF157" s="58"/>
      <c r="HG157" s="58"/>
      <c r="HH157" s="58"/>
      <c r="HI157" s="58"/>
      <c r="HJ157" s="58"/>
      <c r="HK157" s="58"/>
      <c r="HL157" s="58"/>
      <c r="HM157" s="58"/>
      <c r="HN157" s="58"/>
      <c r="HO157" s="58"/>
      <c r="HP157" s="58"/>
      <c r="HQ157" s="58"/>
      <c r="HR157" s="58"/>
      <c r="HS157" s="58"/>
      <c r="HT157" s="58"/>
      <c r="HU157" s="58"/>
      <c r="HV157" s="58"/>
      <c r="HW157" s="58"/>
      <c r="HX157" s="58"/>
      <c r="HY157" s="58"/>
      <c r="HZ157" s="58"/>
      <c r="IA157" s="58"/>
      <c r="IB157" s="58"/>
      <c r="IC157" s="58"/>
      <c r="ID157" s="58"/>
      <c r="IE157" s="58"/>
      <c r="IF157" s="58"/>
      <c r="IG157" s="58"/>
      <c r="IH157" s="58"/>
      <c r="II157" s="58"/>
      <c r="IJ157" s="58"/>
      <c r="IK157" s="58"/>
      <c r="IL157" s="58"/>
      <c r="IM157" s="58"/>
      <c r="IN157" s="58"/>
      <c r="IO157" s="58"/>
      <c r="IP157" s="58"/>
      <c r="IQ157" s="58"/>
      <c r="IR157" s="58"/>
      <c r="IS157" s="58"/>
      <c r="IT157" s="58"/>
      <c r="IU157" s="58"/>
      <c r="IV157" s="58"/>
      <c r="IW157" s="58"/>
      <c r="IX157" s="58"/>
      <c r="IY157" s="58"/>
      <c r="IZ157" s="58"/>
      <c r="JA157" s="58"/>
      <c r="JB157" s="58"/>
      <c r="JC157" s="58"/>
      <c r="JD157" s="58"/>
      <c r="JE157" s="58"/>
      <c r="JF157" s="58"/>
      <c r="JG157" s="58"/>
      <c r="JH157" s="58"/>
      <c r="JI157" s="58"/>
      <c r="JJ157" s="58"/>
      <c r="JK157" s="58"/>
      <c r="JL157" s="58"/>
      <c r="JM157" s="58"/>
      <c r="JN157" s="58"/>
      <c r="JO157" s="58"/>
      <c r="JP157" s="58"/>
      <c r="JQ157" s="58"/>
      <c r="JR157" s="58"/>
      <c r="JS157" s="58"/>
      <c r="JT157" s="58"/>
      <c r="JU157" s="58"/>
      <c r="JV157" s="58"/>
      <c r="JW157" s="58"/>
      <c r="JX157" s="58"/>
      <c r="JY157" s="58"/>
      <c r="JZ157" s="58"/>
      <c r="KA157" s="58"/>
      <c r="KB157" s="58"/>
      <c r="KC157" s="58"/>
      <c r="KD157" s="58"/>
      <c r="KE157" s="58"/>
      <c r="KF157" s="58"/>
      <c r="KG157" s="58"/>
      <c r="KH157" s="58"/>
      <c r="KI157" s="58"/>
      <c r="KJ157" s="58"/>
      <c r="KK157" s="58"/>
      <c r="KL157" s="58"/>
      <c r="KM157" s="58"/>
      <c r="KN157" s="58"/>
      <c r="KO157" s="58"/>
      <c r="KP157" s="58"/>
      <c r="KQ157" s="58"/>
      <c r="KR157" s="58"/>
      <c r="KS157" s="58"/>
      <c r="KT157" s="58"/>
      <c r="KU157" s="58"/>
      <c r="KV157" s="58"/>
      <c r="KW157" s="58"/>
      <c r="KX157" s="58"/>
      <c r="KY157" s="58"/>
      <c r="KZ157" s="58"/>
      <c r="LA157" s="58"/>
      <c r="LB157" s="58"/>
      <c r="LC157" s="58"/>
      <c r="LD157" s="58"/>
      <c r="LE157" s="58"/>
      <c r="LF157" s="58"/>
      <c r="LG157" s="58"/>
      <c r="LH157" s="58"/>
      <c r="LI157" s="58"/>
      <c r="LJ157" s="58"/>
      <c r="LK157" s="58"/>
      <c r="LL157" s="58"/>
      <c r="LM157" s="58"/>
      <c r="LN157" s="58"/>
      <c r="LO157" s="58"/>
      <c r="LP157" s="58"/>
      <c r="LQ157" s="58"/>
      <c r="LR157" s="58"/>
      <c r="LS157" s="58"/>
      <c r="LT157" s="58"/>
      <c r="LU157" s="58"/>
      <c r="LV157" s="58"/>
      <c r="LW157" s="58"/>
      <c r="LX157" s="58"/>
      <c r="LY157" s="58"/>
      <c r="LZ157" s="58"/>
      <c r="MA157" s="58"/>
      <c r="MB157" s="58"/>
      <c r="MC157" s="58"/>
      <c r="MD157" s="58"/>
      <c r="ME157" s="58"/>
      <c r="MF157" s="58"/>
      <c r="MG157" s="58"/>
      <c r="MH157" s="58"/>
      <c r="MI157" s="58"/>
      <c r="MJ157" s="58"/>
      <c r="MK157" s="58"/>
      <c r="ML157" s="58"/>
      <c r="MM157" s="58"/>
      <c r="MN157" s="58"/>
      <c r="MO157" s="58"/>
      <c r="MP157" s="58"/>
      <c r="MQ157" s="58"/>
      <c r="MR157" s="58"/>
      <c r="MS157" s="58"/>
      <c r="MT157" s="58"/>
      <c r="MU157" s="58"/>
      <c r="MV157" s="58"/>
      <c r="MW157" s="58"/>
      <c r="MX157" s="58"/>
      <c r="MY157" s="58"/>
      <c r="MZ157" s="58"/>
      <c r="NA157" s="58"/>
      <c r="NB157" s="58"/>
      <c r="NC157" s="58"/>
      <c r="ND157" s="58"/>
      <c r="NE157" s="58"/>
      <c r="NF157" s="58"/>
      <c r="NG157" s="58"/>
      <c r="NH157" s="58"/>
      <c r="NI157" s="58"/>
      <c r="NJ157" s="58"/>
      <c r="NK157" s="58"/>
      <c r="NL157" s="58"/>
      <c r="NM157" s="58"/>
      <c r="NN157" s="58"/>
      <c r="NO157" s="58"/>
      <c r="NP157" s="58"/>
      <c r="NQ157" s="58"/>
      <c r="NR157" s="58"/>
      <c r="NS157" s="58"/>
      <c r="NT157" s="58"/>
      <c r="NU157" s="58"/>
      <c r="NV157" s="58"/>
      <c r="NW157" s="58"/>
      <c r="NX157" s="58"/>
      <c r="NY157" s="58"/>
      <c r="NZ157" s="58"/>
      <c r="OA157" s="58"/>
      <c r="OB157" s="58"/>
      <c r="OC157" s="58"/>
      <c r="OD157" s="58"/>
      <c r="OE157" s="58"/>
      <c r="OF157" s="58"/>
      <c r="OG157" s="58"/>
      <c r="OH157" s="58"/>
      <c r="OI157" s="58"/>
      <c r="OJ157" s="58"/>
      <c r="OK157" s="58"/>
      <c r="OL157" s="58"/>
      <c r="OM157" s="58"/>
      <c r="ON157" s="58"/>
      <c r="OO157" s="58"/>
      <c r="OP157" s="58"/>
      <c r="OQ157" s="58"/>
      <c r="OR157" s="58"/>
      <c r="OS157" s="58"/>
      <c r="OT157" s="58"/>
      <c r="OU157" s="58"/>
      <c r="OV157" s="58"/>
      <c r="OW157" s="58"/>
      <c r="OX157" s="58"/>
      <c r="OY157" s="58"/>
      <c r="OZ157" s="58"/>
      <c r="PA157" s="58"/>
      <c r="PB157" s="58"/>
      <c r="PC157" s="58"/>
      <c r="PD157" s="58"/>
      <c r="PE157" s="58"/>
      <c r="PF157" s="58"/>
      <c r="PG157" s="58"/>
      <c r="PH157" s="58"/>
      <c r="PI157" s="58"/>
      <c r="PJ157" s="58"/>
      <c r="PK157" s="58"/>
      <c r="PL157" s="58"/>
      <c r="PM157" s="58"/>
      <c r="PN157" s="58"/>
      <c r="PO157" s="58"/>
      <c r="PP157" s="58"/>
      <c r="PQ157" s="58"/>
      <c r="PR157" s="58"/>
      <c r="PS157" s="58"/>
      <c r="PT157" s="58"/>
      <c r="PU157" s="58"/>
      <c r="PV157" s="58"/>
      <c r="PW157" s="58"/>
      <c r="PX157" s="58"/>
      <c r="PY157" s="58"/>
      <c r="PZ157" s="58"/>
      <c r="QA157" s="58"/>
      <c r="QB157" s="58"/>
      <c r="QC157" s="58"/>
      <c r="QD157" s="58"/>
      <c r="QE157" s="58"/>
      <c r="QF157" s="58"/>
      <c r="QG157" s="58"/>
      <c r="QH157" s="58"/>
      <c r="QI157" s="58"/>
      <c r="QJ157" s="58"/>
      <c r="QK157" s="58"/>
      <c r="QL157" s="58"/>
      <c r="QM157" s="58"/>
      <c r="QN157" s="58"/>
      <c r="QO157" s="58"/>
      <c r="QP157" s="58"/>
      <c r="QQ157" s="58"/>
      <c r="QR157" s="58"/>
      <c r="QS157" s="58"/>
      <c r="QT157" s="58"/>
      <c r="QU157" s="58"/>
      <c r="QV157" s="58"/>
      <c r="QW157" s="58"/>
      <c r="QX157" s="58"/>
      <c r="QY157" s="58"/>
      <c r="QZ157" s="58"/>
      <c r="RA157" s="58"/>
      <c r="RB157" s="58"/>
      <c r="RC157" s="58"/>
      <c r="RD157" s="58"/>
      <c r="RE157" s="58"/>
      <c r="RF157" s="58"/>
      <c r="RG157" s="58"/>
      <c r="RH157" s="58"/>
      <c r="RI157" s="58"/>
      <c r="RJ157" s="58"/>
      <c r="RK157" s="58"/>
      <c r="RL157" s="58"/>
      <c r="RM157" s="58"/>
      <c r="RN157" s="58"/>
      <c r="RO157" s="58"/>
      <c r="RP157" s="58"/>
      <c r="RQ157" s="58"/>
      <c r="RR157" s="58"/>
      <c r="RS157" s="58"/>
      <c r="RT157" s="58"/>
      <c r="RU157" s="58"/>
      <c r="RV157" s="58"/>
      <c r="RW157" s="58"/>
      <c r="RX157" s="58"/>
      <c r="RY157" s="58"/>
      <c r="RZ157" s="58"/>
      <c r="SA157" s="58"/>
      <c r="SB157" s="58"/>
      <c r="SC157" s="58"/>
      <c r="SD157" s="58"/>
      <c r="SE157" s="58"/>
      <c r="SF157" s="58"/>
      <c r="SG157" s="58"/>
      <c r="SH157" s="58"/>
      <c r="SI157" s="58"/>
      <c r="SJ157" s="58"/>
      <c r="SK157" s="58"/>
      <c r="SL157" s="58"/>
      <c r="SM157" s="58"/>
      <c r="SN157" s="58"/>
      <c r="SO157" s="58"/>
      <c r="SP157" s="58"/>
      <c r="SQ157" s="58"/>
      <c r="SR157" s="58"/>
      <c r="SS157" s="58"/>
      <c r="ST157" s="58"/>
      <c r="SU157" s="58"/>
      <c r="SV157" s="58"/>
      <c r="SW157" s="58"/>
      <c r="SX157" s="58"/>
      <c r="SY157" s="58"/>
      <c r="SZ157" s="58"/>
      <c r="TA157" s="58"/>
      <c r="TB157" s="58"/>
      <c r="TC157" s="58"/>
      <c r="TD157" s="58"/>
      <c r="TE157" s="58"/>
      <c r="TF157" s="58"/>
      <c r="TG157" s="58"/>
      <c r="TH157" s="58"/>
      <c r="TI157" s="58"/>
      <c r="TJ157" s="58"/>
      <c r="TK157" s="58"/>
      <c r="TL157" s="58"/>
      <c r="TM157" s="58"/>
      <c r="TN157" s="58"/>
      <c r="TO157" s="58"/>
      <c r="TP157" s="58"/>
      <c r="TQ157" s="58"/>
      <c r="TR157" s="58"/>
      <c r="TS157" s="58"/>
      <c r="TT157" s="58"/>
      <c r="TU157" s="58"/>
      <c r="TV157" s="58"/>
      <c r="TW157" s="58"/>
      <c r="TX157" s="58"/>
      <c r="TY157" s="58"/>
      <c r="TZ157" s="58"/>
      <c r="UA157" s="58"/>
      <c r="UB157" s="58"/>
      <c r="UC157" s="58"/>
      <c r="UD157" s="58"/>
      <c r="UE157" s="58"/>
      <c r="UF157" s="58"/>
      <c r="UG157" s="58"/>
      <c r="UH157" s="58"/>
      <c r="UI157" s="58"/>
      <c r="UJ157" s="58"/>
      <c r="UK157" s="58"/>
      <c r="UL157" s="58"/>
      <c r="UM157" s="58"/>
      <c r="UN157" s="58"/>
      <c r="UO157" s="58"/>
      <c r="UP157" s="58"/>
      <c r="UQ157" s="58"/>
      <c r="UR157" s="58"/>
      <c r="US157" s="58"/>
      <c r="UT157" s="58"/>
      <c r="UU157" s="58"/>
      <c r="UV157" s="58"/>
      <c r="UW157" s="58"/>
      <c r="UX157" s="58"/>
      <c r="UY157" s="58"/>
      <c r="UZ157" s="58"/>
      <c r="VA157" s="58"/>
      <c r="VB157" s="58"/>
      <c r="VC157" s="58"/>
      <c r="VD157" s="58"/>
      <c r="VE157" s="58"/>
      <c r="VF157" s="58"/>
      <c r="VG157" s="58"/>
      <c r="VH157" s="58"/>
      <c r="VI157" s="58"/>
      <c r="VJ157" s="58"/>
      <c r="VK157" s="58"/>
      <c r="VL157" s="58"/>
      <c r="VM157" s="58"/>
      <c r="VN157" s="58"/>
      <c r="VO157" s="58"/>
      <c r="VP157" s="58"/>
      <c r="VQ157" s="58"/>
      <c r="VR157" s="58"/>
      <c r="VS157" s="58"/>
      <c r="VT157" s="58"/>
      <c r="VU157" s="58"/>
      <c r="VV157" s="58"/>
      <c r="VW157" s="58"/>
      <c r="VX157" s="58"/>
      <c r="VY157" s="58"/>
      <c r="VZ157" s="58"/>
      <c r="WA157" s="58"/>
      <c r="WB157" s="58"/>
      <c r="WC157" s="58"/>
      <c r="WD157" s="58"/>
      <c r="WE157" s="58"/>
      <c r="WF157" s="58"/>
      <c r="WG157" s="58"/>
      <c r="WH157" s="58"/>
      <c r="WI157" s="58"/>
      <c r="WJ157" s="58"/>
      <c r="WK157" s="58"/>
      <c r="WL157" s="58"/>
      <c r="WM157" s="58"/>
      <c r="WN157" s="58"/>
      <c r="WO157" s="58"/>
      <c r="WP157" s="58"/>
      <c r="WQ157" s="58"/>
      <c r="WR157" s="58"/>
      <c r="WS157" s="58"/>
      <c r="WT157" s="58"/>
      <c r="WU157" s="58"/>
      <c r="WV157" s="58"/>
      <c r="WW157" s="58"/>
      <c r="WX157" s="58"/>
      <c r="WY157" s="58"/>
      <c r="WZ157" s="58"/>
      <c r="XA157" s="58"/>
      <c r="XB157" s="58"/>
      <c r="XC157" s="58"/>
      <c r="XD157" s="58"/>
      <c r="XE157" s="58"/>
      <c r="XF157" s="58"/>
      <c r="XG157" s="58"/>
      <c r="XH157" s="58"/>
      <c r="XI157" s="58"/>
      <c r="XJ157" s="58"/>
      <c r="XK157" s="58"/>
      <c r="XL157" s="58"/>
      <c r="XM157" s="58"/>
      <c r="XN157" s="58"/>
      <c r="XO157" s="58"/>
      <c r="XP157" s="58"/>
      <c r="XQ157" s="58"/>
      <c r="XR157" s="58"/>
      <c r="XS157" s="58"/>
      <c r="XT157" s="58"/>
      <c r="XU157" s="58"/>
      <c r="XV157" s="58"/>
      <c r="XW157" s="58"/>
      <c r="XX157" s="58"/>
      <c r="XY157" s="58"/>
      <c r="XZ157" s="58"/>
      <c r="YA157" s="58"/>
      <c r="YB157" s="58"/>
      <c r="YC157" s="58"/>
      <c r="YD157" s="58"/>
      <c r="YE157" s="58"/>
      <c r="YF157" s="58"/>
      <c r="YG157" s="58"/>
      <c r="YH157" s="58"/>
      <c r="YI157" s="58"/>
      <c r="YJ157" s="58"/>
      <c r="YK157" s="58"/>
      <c r="YL157" s="58"/>
      <c r="YM157" s="58"/>
      <c r="YN157" s="58"/>
      <c r="YO157" s="58"/>
      <c r="YP157" s="58"/>
      <c r="YQ157" s="58"/>
      <c r="YR157" s="58"/>
      <c r="YS157" s="58"/>
      <c r="YT157" s="58"/>
      <c r="YU157" s="58"/>
      <c r="YV157" s="58"/>
      <c r="YW157" s="58"/>
      <c r="YX157" s="58"/>
      <c r="YY157" s="58"/>
      <c r="YZ157" s="58"/>
      <c r="ZA157" s="58"/>
      <c r="ZB157" s="58"/>
      <c r="ZC157" s="58"/>
      <c r="ZD157" s="58"/>
      <c r="ZE157" s="58"/>
      <c r="ZF157" s="58"/>
      <c r="ZG157" s="58"/>
      <c r="ZH157" s="58"/>
      <c r="ZI157" s="58"/>
      <c r="ZJ157" s="58"/>
      <c r="ZK157" s="58"/>
      <c r="ZL157" s="58"/>
      <c r="ZM157" s="58"/>
      <c r="ZN157" s="58"/>
      <c r="ZO157" s="58"/>
      <c r="ZP157" s="58"/>
      <c r="ZQ157" s="58"/>
      <c r="ZR157" s="58"/>
      <c r="ZS157" s="58"/>
      <c r="ZT157" s="58"/>
      <c r="ZU157" s="58"/>
      <c r="ZV157" s="58"/>
      <c r="ZW157" s="58"/>
      <c r="ZX157" s="58"/>
      <c r="ZY157" s="58"/>
      <c r="ZZ157" s="58"/>
      <c r="AAA157" s="58"/>
      <c r="AAB157" s="58"/>
      <c r="AAC157" s="58"/>
      <c r="AAD157" s="58"/>
      <c r="AAE157" s="58"/>
      <c r="AAF157" s="58"/>
      <c r="AAG157" s="58"/>
      <c r="AAH157" s="58"/>
      <c r="AAI157" s="58"/>
      <c r="AAJ157" s="58"/>
      <c r="AAK157" s="58"/>
      <c r="AAL157" s="58"/>
      <c r="AAM157" s="58"/>
      <c r="AAN157" s="58"/>
      <c r="AAO157" s="58"/>
      <c r="AAP157" s="58"/>
      <c r="AAQ157" s="58"/>
      <c r="AAR157" s="58"/>
      <c r="AAS157" s="58"/>
      <c r="AAT157" s="58"/>
      <c r="AAU157" s="58"/>
      <c r="AAV157" s="58"/>
      <c r="AAW157" s="58"/>
      <c r="AAX157" s="58"/>
      <c r="AAY157" s="58"/>
      <c r="AAZ157" s="58"/>
      <c r="ABA157" s="58"/>
      <c r="ABB157" s="58"/>
      <c r="ABC157" s="58"/>
      <c r="ABD157" s="58"/>
      <c r="ABE157" s="58"/>
      <c r="ABF157" s="58"/>
      <c r="ABG157" s="58"/>
      <c r="ABH157" s="58"/>
      <c r="ABI157" s="58"/>
      <c r="ABJ157" s="58"/>
      <c r="ABK157" s="58"/>
      <c r="ABL157" s="58"/>
      <c r="ABM157" s="58"/>
      <c r="ABN157" s="58"/>
      <c r="ABO157" s="58"/>
      <c r="ABP157" s="58"/>
      <c r="ABQ157" s="58"/>
      <c r="ABR157" s="58"/>
      <c r="ABS157" s="58"/>
      <c r="ABT157" s="58"/>
      <c r="ABU157" s="58"/>
      <c r="ABV157" s="58"/>
      <c r="ABW157" s="58"/>
      <c r="ABX157" s="58"/>
      <c r="ABY157" s="58"/>
      <c r="ABZ157" s="58"/>
      <c r="ACA157" s="58"/>
      <c r="ACB157" s="58"/>
      <c r="ACC157" s="58"/>
      <c r="ACD157" s="58"/>
      <c r="ACE157" s="58"/>
      <c r="ACF157" s="58"/>
      <c r="ACG157" s="58"/>
      <c r="ACH157" s="58"/>
      <c r="ACI157" s="58"/>
      <c r="ACJ157" s="58"/>
      <c r="ACK157" s="58"/>
      <c r="ACL157" s="58"/>
      <c r="ACM157" s="58"/>
      <c r="ACN157" s="58"/>
      <c r="ACO157" s="58"/>
      <c r="ACP157" s="58"/>
      <c r="ACQ157" s="58"/>
      <c r="ACR157" s="58"/>
      <c r="ACS157" s="58"/>
      <c r="ACT157" s="58"/>
      <c r="ACU157" s="58"/>
      <c r="ACV157" s="58"/>
      <c r="ACW157" s="58"/>
      <c r="ACX157" s="58"/>
      <c r="ACY157" s="58"/>
      <c r="ACZ157" s="58"/>
      <c r="ADA157" s="58"/>
      <c r="ADB157" s="58"/>
      <c r="ADC157" s="58"/>
      <c r="ADD157" s="58"/>
      <c r="ADE157" s="58"/>
      <c r="ADF157" s="58"/>
      <c r="ADG157" s="58"/>
      <c r="ADH157" s="58"/>
      <c r="ADI157" s="58"/>
      <c r="ADJ157" s="58"/>
      <c r="ADK157" s="58"/>
      <c r="ADL157" s="58"/>
      <c r="ADM157" s="58"/>
      <c r="ADN157" s="58"/>
      <c r="ADO157" s="58"/>
      <c r="ADP157" s="58"/>
      <c r="ADQ157" s="58"/>
      <c r="ADR157" s="58"/>
      <c r="ADS157" s="58"/>
      <c r="ADT157" s="58"/>
      <c r="ADU157" s="58"/>
      <c r="ADV157" s="58"/>
      <c r="ADW157" s="58"/>
      <c r="ADX157" s="58"/>
      <c r="ADY157" s="58"/>
      <c r="ADZ157" s="58"/>
      <c r="AEA157" s="58"/>
      <c r="AEB157" s="58"/>
      <c r="AEC157" s="58"/>
      <c r="AED157" s="58"/>
      <c r="AEE157" s="58"/>
      <c r="AEF157" s="58"/>
      <c r="AEG157" s="58"/>
      <c r="AEH157" s="58"/>
      <c r="AEI157" s="58"/>
      <c r="AEJ157" s="58"/>
      <c r="AEK157" s="58"/>
      <c r="AEL157" s="58"/>
      <c r="AEM157" s="58"/>
      <c r="AEN157" s="58"/>
      <c r="AEO157" s="58"/>
      <c r="AEP157" s="58"/>
      <c r="AEQ157" s="58"/>
      <c r="AER157" s="58"/>
      <c r="AES157" s="58"/>
      <c r="AET157" s="58"/>
      <c r="AEU157" s="58"/>
      <c r="AEV157" s="58"/>
      <c r="AEW157" s="58"/>
      <c r="AEX157" s="58"/>
      <c r="AEY157" s="58"/>
      <c r="AEZ157" s="58"/>
      <c r="AFA157" s="58"/>
      <c r="AFB157" s="58"/>
      <c r="AFC157" s="58"/>
      <c r="AFD157" s="58"/>
      <c r="AFE157" s="58"/>
      <c r="AFF157" s="58"/>
      <c r="AFG157" s="58"/>
      <c r="AFH157" s="58"/>
      <c r="AFI157" s="58"/>
      <c r="AFJ157" s="58"/>
      <c r="AFK157" s="58"/>
      <c r="AFL157" s="58"/>
      <c r="AFM157" s="58"/>
      <c r="AFN157" s="58"/>
      <c r="AFO157" s="58"/>
      <c r="AFP157" s="58"/>
      <c r="AFQ157" s="58"/>
      <c r="AFR157" s="58"/>
      <c r="AFS157" s="58"/>
      <c r="AFT157" s="58"/>
      <c r="AFU157" s="58"/>
      <c r="AFV157" s="58"/>
      <c r="AFW157" s="58"/>
      <c r="AFX157" s="58"/>
      <c r="AFY157" s="58"/>
      <c r="AFZ157" s="58"/>
      <c r="AGA157" s="58"/>
      <c r="AGB157" s="58"/>
      <c r="AGC157" s="58"/>
      <c r="AGD157" s="58"/>
      <c r="AGE157" s="58"/>
      <c r="AGF157" s="58"/>
      <c r="AGG157" s="58"/>
      <c r="AGH157" s="58"/>
      <c r="AGI157" s="58"/>
      <c r="AGJ157" s="58"/>
      <c r="AGK157" s="58"/>
      <c r="AGL157" s="58"/>
      <c r="AGM157" s="58"/>
      <c r="AGN157" s="58"/>
      <c r="AGO157" s="58"/>
      <c r="AGP157" s="58"/>
      <c r="AGQ157" s="58"/>
      <c r="AGR157" s="58"/>
      <c r="AGS157" s="58"/>
      <c r="AGT157" s="58"/>
      <c r="AGU157" s="58"/>
      <c r="AGV157" s="58"/>
      <c r="AGW157" s="58"/>
      <c r="AGX157" s="58"/>
      <c r="AGY157" s="58"/>
      <c r="AGZ157" s="58"/>
      <c r="AHA157" s="58"/>
      <c r="AHB157" s="58"/>
      <c r="AHC157" s="58"/>
      <c r="AHD157" s="58"/>
      <c r="AHE157" s="58"/>
      <c r="AHF157" s="58"/>
      <c r="AHG157" s="58"/>
      <c r="AHH157" s="58"/>
      <c r="AHI157" s="58"/>
      <c r="AHJ157" s="58"/>
      <c r="AHK157" s="58"/>
      <c r="AHL157" s="58"/>
      <c r="AHM157" s="58"/>
      <c r="AHN157" s="58"/>
      <c r="AHO157" s="58"/>
      <c r="AHP157" s="58"/>
      <c r="AHQ157" s="58"/>
      <c r="AHR157" s="58"/>
      <c r="AHS157" s="58"/>
      <c r="AHT157" s="58"/>
      <c r="AHU157" s="58"/>
      <c r="AHV157" s="58"/>
      <c r="AHW157" s="58"/>
      <c r="AHX157" s="58"/>
      <c r="AHY157" s="58"/>
      <c r="AHZ157" s="58"/>
      <c r="AIA157" s="58"/>
      <c r="AIB157" s="58"/>
      <c r="AIC157" s="58"/>
      <c r="AID157" s="58"/>
      <c r="AIE157" s="58"/>
      <c r="AIF157" s="58"/>
      <c r="AIG157" s="58"/>
      <c r="AIH157" s="58"/>
      <c r="AII157" s="58"/>
      <c r="AIJ157" s="58"/>
      <c r="AIK157" s="58"/>
      <c r="AIL157" s="58"/>
      <c r="AIM157" s="58"/>
      <c r="AIN157" s="58"/>
      <c r="AIO157" s="58"/>
      <c r="AIP157" s="58"/>
      <c r="AIQ157" s="58"/>
      <c r="AIR157" s="58"/>
      <c r="AIS157" s="58"/>
      <c r="AIT157" s="58"/>
      <c r="AIU157" s="58"/>
      <c r="AIV157" s="58"/>
      <c r="AIW157" s="58"/>
      <c r="AIX157" s="58"/>
      <c r="AIY157" s="58"/>
      <c r="AIZ157" s="58"/>
      <c r="AJA157" s="58"/>
      <c r="AJB157" s="58"/>
      <c r="AJC157" s="58"/>
      <c r="AJD157" s="58"/>
      <c r="AJE157" s="58"/>
      <c r="AJF157" s="58"/>
      <c r="AJG157" s="58"/>
      <c r="AJH157" s="58"/>
      <c r="AJI157" s="58"/>
      <c r="AJJ157" s="58"/>
      <c r="AJK157" s="58"/>
      <c r="AJL157" s="58"/>
      <c r="AJM157" s="58"/>
      <c r="AJN157" s="58"/>
      <c r="AJO157" s="58"/>
      <c r="AJP157" s="58"/>
      <c r="AJQ157" s="58"/>
      <c r="AJR157" s="58"/>
      <c r="AJS157" s="58"/>
      <c r="AJT157" s="58"/>
      <c r="AJU157" s="58"/>
      <c r="AJV157" s="58"/>
      <c r="AJW157" s="58"/>
      <c r="AJX157" s="58"/>
      <c r="AJY157" s="58"/>
      <c r="AJZ157" s="58"/>
      <c r="AKA157" s="58"/>
      <c r="AKB157" s="58"/>
      <c r="AKC157" s="58"/>
      <c r="AKD157" s="58"/>
      <c r="AKE157" s="58"/>
      <c r="AKF157" s="58"/>
      <c r="AKG157" s="58"/>
      <c r="AKH157" s="58"/>
      <c r="AKI157" s="58"/>
      <c r="AKJ157" s="58"/>
      <c r="AKK157" s="58"/>
      <c r="AKL157" s="58"/>
      <c r="AKM157" s="58"/>
      <c r="AKN157" s="58"/>
      <c r="AKO157" s="58"/>
      <c r="AKP157" s="58"/>
      <c r="AKQ157" s="58"/>
      <c r="AKR157" s="58"/>
      <c r="AKS157" s="58"/>
      <c r="AKT157" s="58"/>
      <c r="AKU157" s="58"/>
      <c r="AKV157" s="58"/>
      <c r="AKW157" s="58"/>
      <c r="AKX157" s="58"/>
      <c r="AKY157" s="58"/>
      <c r="AKZ157" s="58"/>
      <c r="ALA157" s="58"/>
      <c r="ALB157" s="58"/>
      <c r="ALC157" s="58"/>
      <c r="ALD157" s="58"/>
      <c r="ALE157" s="58"/>
      <c r="ALF157" s="58"/>
      <c r="ALG157" s="58"/>
      <c r="ALH157" s="58"/>
      <c r="ALI157" s="58"/>
      <c r="ALJ157" s="58"/>
      <c r="ALK157" s="58"/>
      <c r="ALL157" s="58"/>
      <c r="ALM157" s="58"/>
      <c r="ALN157" s="58"/>
      <c r="ALO157" s="58"/>
      <c r="ALP157" s="58"/>
      <c r="ALQ157" s="58"/>
      <c r="ALR157" s="58"/>
      <c r="ALS157" s="58"/>
      <c r="ALT157" s="58"/>
      <c r="ALU157" s="58"/>
      <c r="ALV157" s="58"/>
      <c r="ALW157" s="58"/>
      <c r="ALX157" s="58"/>
      <c r="ALY157" s="58"/>
      <c r="ALZ157" s="58"/>
      <c r="AMA157" s="58"/>
      <c r="AMB157" s="58"/>
      <c r="AMC157" s="58"/>
      <c r="AMD157" s="58"/>
      <c r="AME157" s="58"/>
      <c r="AMF157" s="58"/>
      <c r="AMG157" s="58"/>
      <c r="AMH157" s="58"/>
      <c r="AMI157" s="58"/>
      <c r="AMJ157" s="58"/>
    </row>
    <row r="158" customFormat="false" ht="22.7" hidden="false" customHeight="true" outlineLevel="0" collapsed="false">
      <c r="C158" s="59" t="s">
        <v>61</v>
      </c>
      <c r="D158" s="12"/>
      <c r="E158" s="12"/>
      <c r="F158" s="42"/>
      <c r="G158" s="42"/>
      <c r="H158" s="42"/>
      <c r="I158" s="42"/>
      <c r="J158" s="42"/>
      <c r="K158" s="42"/>
      <c r="DG158" s="58"/>
      <c r="DH158" s="58"/>
      <c r="DI158" s="58"/>
      <c r="DJ158" s="58"/>
      <c r="DK158" s="58"/>
      <c r="DL158" s="58"/>
      <c r="DM158" s="58"/>
      <c r="DN158" s="58"/>
      <c r="DO158" s="58"/>
      <c r="DP158" s="58"/>
      <c r="DQ158" s="58"/>
      <c r="DR158" s="58"/>
      <c r="DS158" s="58"/>
      <c r="DT158" s="58"/>
      <c r="DU158" s="58"/>
      <c r="DV158" s="58"/>
      <c r="DW158" s="58"/>
      <c r="DX158" s="58"/>
      <c r="DY158" s="58"/>
      <c r="DZ158" s="58"/>
      <c r="EA158" s="58"/>
      <c r="EB158" s="58"/>
      <c r="EC158" s="58"/>
      <c r="ED158" s="58"/>
      <c r="EE158" s="58"/>
      <c r="EF158" s="58"/>
      <c r="EG158" s="58"/>
      <c r="EH158" s="58"/>
      <c r="EI158" s="58"/>
      <c r="EJ158" s="58"/>
      <c r="EK158" s="58"/>
      <c r="EL158" s="58"/>
      <c r="EM158" s="58"/>
      <c r="EN158" s="58"/>
      <c r="EO158" s="58"/>
      <c r="EP158" s="58"/>
      <c r="EQ158" s="58"/>
      <c r="ER158" s="58"/>
      <c r="ES158" s="58"/>
      <c r="ET158" s="58"/>
      <c r="EU158" s="58"/>
      <c r="EV158" s="58"/>
      <c r="EW158" s="58"/>
      <c r="EX158" s="58"/>
      <c r="EY158" s="58"/>
      <c r="EZ158" s="58"/>
      <c r="FA158" s="58"/>
      <c r="FB158" s="58"/>
      <c r="FC158" s="58"/>
      <c r="FD158" s="58"/>
      <c r="FE158" s="58"/>
      <c r="FF158" s="58"/>
      <c r="FG158" s="58"/>
      <c r="FH158" s="58"/>
      <c r="FI158" s="58"/>
      <c r="FJ158" s="58"/>
      <c r="FK158" s="58"/>
      <c r="FL158" s="58"/>
      <c r="FM158" s="58"/>
      <c r="FN158" s="58"/>
      <c r="FO158" s="58"/>
      <c r="FP158" s="58"/>
      <c r="FQ158" s="58"/>
      <c r="FR158" s="58"/>
      <c r="FS158" s="58"/>
      <c r="FT158" s="58"/>
      <c r="FU158" s="58"/>
      <c r="FV158" s="58"/>
      <c r="FW158" s="58"/>
      <c r="FX158" s="58"/>
      <c r="FY158" s="58"/>
      <c r="FZ158" s="58"/>
      <c r="GA158" s="58"/>
      <c r="GB158" s="58"/>
      <c r="GC158" s="58"/>
      <c r="GD158" s="58"/>
      <c r="GE158" s="58"/>
      <c r="GF158" s="58"/>
      <c r="GG158" s="58"/>
      <c r="GH158" s="58"/>
      <c r="GI158" s="58"/>
      <c r="GJ158" s="58"/>
      <c r="GK158" s="58"/>
      <c r="GL158" s="58"/>
      <c r="GM158" s="58"/>
      <c r="GN158" s="58"/>
      <c r="GO158" s="58"/>
      <c r="GP158" s="58"/>
      <c r="GQ158" s="58"/>
      <c r="GR158" s="58"/>
      <c r="GS158" s="58"/>
      <c r="GT158" s="58"/>
      <c r="GU158" s="58"/>
      <c r="GV158" s="58"/>
      <c r="GW158" s="58"/>
      <c r="GX158" s="58"/>
      <c r="GY158" s="58"/>
      <c r="GZ158" s="58"/>
      <c r="HA158" s="58"/>
      <c r="HB158" s="58"/>
      <c r="HC158" s="58"/>
      <c r="HD158" s="58"/>
      <c r="HE158" s="58"/>
      <c r="HF158" s="58"/>
      <c r="HG158" s="58"/>
      <c r="HH158" s="58"/>
      <c r="HI158" s="58"/>
      <c r="HJ158" s="58"/>
      <c r="HK158" s="58"/>
      <c r="HL158" s="58"/>
      <c r="HM158" s="58"/>
      <c r="HN158" s="58"/>
      <c r="HO158" s="58"/>
      <c r="HP158" s="58"/>
      <c r="HQ158" s="58"/>
      <c r="HR158" s="58"/>
      <c r="HS158" s="58"/>
      <c r="HT158" s="58"/>
      <c r="HU158" s="58"/>
      <c r="HV158" s="58"/>
      <c r="HW158" s="58"/>
      <c r="HX158" s="58"/>
      <c r="HY158" s="58"/>
      <c r="HZ158" s="58"/>
      <c r="IA158" s="58"/>
      <c r="IB158" s="58"/>
      <c r="IC158" s="58"/>
      <c r="ID158" s="58"/>
      <c r="IE158" s="58"/>
      <c r="IF158" s="58"/>
      <c r="IG158" s="58"/>
      <c r="IH158" s="58"/>
      <c r="II158" s="58"/>
      <c r="IJ158" s="58"/>
      <c r="IK158" s="58"/>
      <c r="IL158" s="58"/>
      <c r="IM158" s="58"/>
      <c r="IN158" s="58"/>
      <c r="IO158" s="58"/>
      <c r="IP158" s="58"/>
      <c r="IQ158" s="58"/>
      <c r="IR158" s="58"/>
      <c r="IS158" s="58"/>
      <c r="IT158" s="58"/>
      <c r="IU158" s="58"/>
      <c r="IV158" s="58"/>
      <c r="IW158" s="58"/>
      <c r="IX158" s="58"/>
      <c r="IY158" s="58"/>
      <c r="IZ158" s="58"/>
      <c r="JA158" s="58"/>
      <c r="JB158" s="58"/>
      <c r="JC158" s="58"/>
      <c r="JD158" s="58"/>
      <c r="JE158" s="58"/>
      <c r="JF158" s="58"/>
      <c r="JG158" s="58"/>
      <c r="JH158" s="58"/>
      <c r="JI158" s="58"/>
      <c r="JJ158" s="58"/>
      <c r="JK158" s="58"/>
      <c r="JL158" s="58"/>
      <c r="JM158" s="58"/>
      <c r="JN158" s="58"/>
      <c r="JO158" s="58"/>
      <c r="JP158" s="58"/>
      <c r="JQ158" s="58"/>
      <c r="JR158" s="58"/>
      <c r="JS158" s="58"/>
      <c r="JT158" s="58"/>
      <c r="JU158" s="58"/>
      <c r="JV158" s="58"/>
      <c r="JW158" s="58"/>
      <c r="JX158" s="58"/>
      <c r="JY158" s="58"/>
      <c r="JZ158" s="58"/>
      <c r="KA158" s="58"/>
      <c r="KB158" s="58"/>
      <c r="KC158" s="58"/>
      <c r="KD158" s="58"/>
      <c r="KE158" s="58"/>
      <c r="KF158" s="58"/>
      <c r="KG158" s="58"/>
      <c r="KH158" s="58"/>
      <c r="KI158" s="58"/>
      <c r="KJ158" s="58"/>
      <c r="KK158" s="58"/>
      <c r="KL158" s="58"/>
      <c r="KM158" s="58"/>
      <c r="KN158" s="58"/>
      <c r="KO158" s="58"/>
      <c r="KP158" s="58"/>
      <c r="KQ158" s="58"/>
      <c r="KR158" s="58"/>
      <c r="KS158" s="58"/>
      <c r="KT158" s="58"/>
      <c r="KU158" s="58"/>
      <c r="KV158" s="58"/>
      <c r="KW158" s="58"/>
      <c r="KX158" s="58"/>
      <c r="KY158" s="58"/>
      <c r="KZ158" s="58"/>
      <c r="LA158" s="58"/>
      <c r="LB158" s="58"/>
      <c r="LC158" s="58"/>
      <c r="LD158" s="58"/>
      <c r="LE158" s="58"/>
      <c r="LF158" s="58"/>
      <c r="LG158" s="58"/>
      <c r="LH158" s="58"/>
      <c r="LI158" s="58"/>
      <c r="LJ158" s="58"/>
      <c r="LK158" s="58"/>
      <c r="LL158" s="58"/>
      <c r="LM158" s="58"/>
      <c r="LN158" s="58"/>
      <c r="LO158" s="58"/>
      <c r="LP158" s="58"/>
      <c r="LQ158" s="58"/>
      <c r="LR158" s="58"/>
      <c r="LS158" s="58"/>
      <c r="LT158" s="58"/>
      <c r="LU158" s="58"/>
      <c r="LV158" s="58"/>
      <c r="LW158" s="58"/>
      <c r="LX158" s="58"/>
      <c r="LY158" s="58"/>
      <c r="LZ158" s="58"/>
      <c r="MA158" s="58"/>
      <c r="MB158" s="58"/>
      <c r="MC158" s="58"/>
      <c r="MD158" s="58"/>
      <c r="ME158" s="58"/>
      <c r="MF158" s="58"/>
      <c r="MG158" s="58"/>
      <c r="MH158" s="58"/>
      <c r="MI158" s="58"/>
      <c r="MJ158" s="58"/>
      <c r="MK158" s="58"/>
      <c r="ML158" s="58"/>
      <c r="MM158" s="58"/>
      <c r="MN158" s="58"/>
      <c r="MO158" s="58"/>
      <c r="MP158" s="58"/>
      <c r="MQ158" s="58"/>
      <c r="MR158" s="58"/>
      <c r="MS158" s="58"/>
      <c r="MT158" s="58"/>
      <c r="MU158" s="58"/>
      <c r="MV158" s="58"/>
      <c r="MW158" s="58"/>
      <c r="MX158" s="58"/>
      <c r="MY158" s="58"/>
      <c r="MZ158" s="58"/>
      <c r="NA158" s="58"/>
      <c r="NB158" s="58"/>
      <c r="NC158" s="58"/>
      <c r="ND158" s="58"/>
      <c r="NE158" s="58"/>
      <c r="NF158" s="58"/>
      <c r="NG158" s="58"/>
      <c r="NH158" s="58"/>
      <c r="NI158" s="58"/>
      <c r="NJ158" s="58"/>
      <c r="NK158" s="58"/>
      <c r="NL158" s="58"/>
      <c r="NM158" s="58"/>
      <c r="NN158" s="58"/>
      <c r="NO158" s="58"/>
      <c r="NP158" s="58"/>
      <c r="NQ158" s="58"/>
      <c r="NR158" s="58"/>
      <c r="NS158" s="58"/>
      <c r="NT158" s="58"/>
      <c r="NU158" s="58"/>
      <c r="NV158" s="58"/>
      <c r="NW158" s="58"/>
      <c r="NX158" s="58"/>
      <c r="NY158" s="58"/>
      <c r="NZ158" s="58"/>
      <c r="OA158" s="58"/>
      <c r="OB158" s="58"/>
      <c r="OC158" s="58"/>
      <c r="OD158" s="58"/>
      <c r="OE158" s="58"/>
      <c r="OF158" s="58"/>
      <c r="OG158" s="58"/>
      <c r="OH158" s="58"/>
      <c r="OI158" s="58"/>
      <c r="OJ158" s="58"/>
      <c r="OK158" s="58"/>
      <c r="OL158" s="58"/>
      <c r="OM158" s="58"/>
      <c r="ON158" s="58"/>
      <c r="OO158" s="58"/>
      <c r="OP158" s="58"/>
      <c r="OQ158" s="58"/>
      <c r="OR158" s="58"/>
      <c r="OS158" s="58"/>
      <c r="OT158" s="58"/>
      <c r="OU158" s="58"/>
      <c r="OV158" s="58"/>
      <c r="OW158" s="58"/>
      <c r="OX158" s="58"/>
      <c r="OY158" s="58"/>
      <c r="OZ158" s="58"/>
      <c r="PA158" s="58"/>
      <c r="PB158" s="58"/>
      <c r="PC158" s="58"/>
      <c r="PD158" s="58"/>
      <c r="PE158" s="58"/>
      <c r="PF158" s="58"/>
      <c r="PG158" s="58"/>
      <c r="PH158" s="58"/>
      <c r="PI158" s="58"/>
      <c r="PJ158" s="58"/>
      <c r="PK158" s="58"/>
      <c r="PL158" s="58"/>
      <c r="PM158" s="58"/>
      <c r="PN158" s="58"/>
      <c r="PO158" s="58"/>
      <c r="PP158" s="58"/>
      <c r="PQ158" s="58"/>
      <c r="PR158" s="58"/>
      <c r="PS158" s="58"/>
      <c r="PT158" s="58"/>
      <c r="PU158" s="58"/>
      <c r="PV158" s="58"/>
      <c r="PW158" s="58"/>
      <c r="PX158" s="58"/>
      <c r="PY158" s="58"/>
      <c r="PZ158" s="58"/>
      <c r="QA158" s="58"/>
      <c r="QB158" s="58"/>
      <c r="QC158" s="58"/>
      <c r="QD158" s="58"/>
      <c r="QE158" s="58"/>
      <c r="QF158" s="58"/>
      <c r="QG158" s="58"/>
      <c r="QH158" s="58"/>
      <c r="QI158" s="58"/>
      <c r="QJ158" s="58"/>
      <c r="QK158" s="58"/>
      <c r="QL158" s="58"/>
      <c r="QM158" s="58"/>
      <c r="QN158" s="58"/>
      <c r="QO158" s="58"/>
      <c r="QP158" s="58"/>
      <c r="QQ158" s="58"/>
      <c r="QR158" s="58"/>
      <c r="QS158" s="58"/>
      <c r="QT158" s="58"/>
      <c r="QU158" s="58"/>
      <c r="QV158" s="58"/>
      <c r="QW158" s="58"/>
      <c r="QX158" s="58"/>
      <c r="QY158" s="58"/>
      <c r="QZ158" s="58"/>
      <c r="RA158" s="58"/>
      <c r="RB158" s="58"/>
      <c r="RC158" s="58"/>
      <c r="RD158" s="58"/>
      <c r="RE158" s="58"/>
      <c r="RF158" s="58"/>
      <c r="RG158" s="58"/>
      <c r="RH158" s="58"/>
      <c r="RI158" s="58"/>
      <c r="RJ158" s="58"/>
      <c r="RK158" s="58"/>
      <c r="RL158" s="58"/>
      <c r="RM158" s="58"/>
      <c r="RN158" s="58"/>
      <c r="RO158" s="58"/>
      <c r="RP158" s="58"/>
      <c r="RQ158" s="58"/>
      <c r="RR158" s="58"/>
      <c r="RS158" s="58"/>
      <c r="RT158" s="58"/>
      <c r="RU158" s="58"/>
      <c r="RV158" s="58"/>
      <c r="RW158" s="58"/>
      <c r="RX158" s="58"/>
      <c r="RY158" s="58"/>
      <c r="RZ158" s="58"/>
      <c r="SA158" s="58"/>
      <c r="SB158" s="58"/>
      <c r="SC158" s="58"/>
      <c r="SD158" s="58"/>
      <c r="SE158" s="58"/>
      <c r="SF158" s="58"/>
      <c r="SG158" s="58"/>
      <c r="SH158" s="58"/>
      <c r="SI158" s="58"/>
      <c r="SJ158" s="58"/>
      <c r="SK158" s="58"/>
      <c r="SL158" s="58"/>
      <c r="SM158" s="58"/>
      <c r="SN158" s="58"/>
      <c r="SO158" s="58"/>
      <c r="SP158" s="58"/>
      <c r="SQ158" s="58"/>
      <c r="SR158" s="58"/>
      <c r="SS158" s="58"/>
      <c r="ST158" s="58"/>
      <c r="SU158" s="58"/>
      <c r="SV158" s="58"/>
      <c r="SW158" s="58"/>
      <c r="SX158" s="58"/>
      <c r="SY158" s="58"/>
      <c r="SZ158" s="58"/>
      <c r="TA158" s="58"/>
      <c r="TB158" s="58"/>
      <c r="TC158" s="58"/>
      <c r="TD158" s="58"/>
      <c r="TE158" s="58"/>
      <c r="TF158" s="58"/>
      <c r="TG158" s="58"/>
      <c r="TH158" s="58"/>
      <c r="TI158" s="58"/>
      <c r="TJ158" s="58"/>
      <c r="TK158" s="58"/>
      <c r="TL158" s="58"/>
      <c r="TM158" s="58"/>
      <c r="TN158" s="58"/>
      <c r="TO158" s="58"/>
      <c r="TP158" s="58"/>
      <c r="TQ158" s="58"/>
      <c r="TR158" s="58"/>
      <c r="TS158" s="58"/>
      <c r="TT158" s="58"/>
      <c r="TU158" s="58"/>
      <c r="TV158" s="58"/>
      <c r="TW158" s="58"/>
      <c r="TX158" s="58"/>
      <c r="TY158" s="58"/>
      <c r="TZ158" s="58"/>
      <c r="UA158" s="58"/>
      <c r="UB158" s="58"/>
      <c r="UC158" s="58"/>
      <c r="UD158" s="58"/>
      <c r="UE158" s="58"/>
      <c r="UF158" s="58"/>
      <c r="UG158" s="58"/>
      <c r="UH158" s="58"/>
      <c r="UI158" s="58"/>
      <c r="UJ158" s="58"/>
      <c r="UK158" s="58"/>
      <c r="UL158" s="58"/>
      <c r="UM158" s="58"/>
      <c r="UN158" s="58"/>
      <c r="UO158" s="58"/>
      <c r="UP158" s="58"/>
      <c r="UQ158" s="58"/>
      <c r="UR158" s="58"/>
      <c r="US158" s="58"/>
      <c r="UT158" s="58"/>
      <c r="UU158" s="58"/>
      <c r="UV158" s="58"/>
      <c r="UW158" s="58"/>
      <c r="UX158" s="58"/>
      <c r="UY158" s="58"/>
      <c r="UZ158" s="58"/>
      <c r="VA158" s="58"/>
      <c r="VB158" s="58"/>
      <c r="VC158" s="58"/>
      <c r="VD158" s="58"/>
      <c r="VE158" s="58"/>
      <c r="VF158" s="58"/>
      <c r="VG158" s="58"/>
      <c r="VH158" s="58"/>
      <c r="VI158" s="58"/>
      <c r="VJ158" s="58"/>
      <c r="VK158" s="58"/>
      <c r="VL158" s="58"/>
      <c r="VM158" s="58"/>
      <c r="VN158" s="58"/>
      <c r="VO158" s="58"/>
      <c r="VP158" s="58"/>
      <c r="VQ158" s="58"/>
      <c r="VR158" s="58"/>
      <c r="VS158" s="58"/>
      <c r="VT158" s="58"/>
      <c r="VU158" s="58"/>
      <c r="VV158" s="58"/>
      <c r="VW158" s="58"/>
      <c r="VX158" s="58"/>
      <c r="VY158" s="58"/>
      <c r="VZ158" s="58"/>
      <c r="WA158" s="58"/>
      <c r="WB158" s="58"/>
      <c r="WC158" s="58"/>
      <c r="WD158" s="58"/>
      <c r="WE158" s="58"/>
      <c r="WF158" s="58"/>
      <c r="WG158" s="58"/>
      <c r="WH158" s="58"/>
      <c r="WI158" s="58"/>
      <c r="WJ158" s="58"/>
      <c r="WK158" s="58"/>
      <c r="WL158" s="58"/>
      <c r="WM158" s="58"/>
      <c r="WN158" s="58"/>
      <c r="WO158" s="58"/>
      <c r="WP158" s="58"/>
      <c r="WQ158" s="58"/>
      <c r="WR158" s="58"/>
      <c r="WS158" s="58"/>
      <c r="WT158" s="58"/>
      <c r="WU158" s="58"/>
      <c r="WV158" s="58"/>
      <c r="WW158" s="58"/>
      <c r="WX158" s="58"/>
      <c r="WY158" s="58"/>
      <c r="WZ158" s="58"/>
      <c r="XA158" s="58"/>
      <c r="XB158" s="58"/>
      <c r="XC158" s="58"/>
      <c r="XD158" s="58"/>
      <c r="XE158" s="58"/>
      <c r="XF158" s="58"/>
      <c r="XG158" s="58"/>
      <c r="XH158" s="58"/>
      <c r="XI158" s="58"/>
      <c r="XJ158" s="58"/>
      <c r="XK158" s="58"/>
      <c r="XL158" s="58"/>
      <c r="XM158" s="58"/>
      <c r="XN158" s="58"/>
      <c r="XO158" s="58"/>
      <c r="XP158" s="58"/>
      <c r="XQ158" s="58"/>
      <c r="XR158" s="58"/>
      <c r="XS158" s="58"/>
      <c r="XT158" s="58"/>
      <c r="XU158" s="58"/>
      <c r="XV158" s="58"/>
      <c r="XW158" s="58"/>
      <c r="XX158" s="58"/>
      <c r="XY158" s="58"/>
      <c r="XZ158" s="58"/>
      <c r="YA158" s="58"/>
      <c r="YB158" s="58"/>
      <c r="YC158" s="58"/>
      <c r="YD158" s="58"/>
      <c r="YE158" s="58"/>
      <c r="YF158" s="58"/>
      <c r="YG158" s="58"/>
      <c r="YH158" s="58"/>
      <c r="YI158" s="58"/>
      <c r="YJ158" s="58"/>
      <c r="YK158" s="58"/>
      <c r="YL158" s="58"/>
      <c r="YM158" s="58"/>
      <c r="YN158" s="58"/>
      <c r="YO158" s="58"/>
      <c r="YP158" s="58"/>
      <c r="YQ158" s="58"/>
      <c r="YR158" s="58"/>
      <c r="YS158" s="58"/>
      <c r="YT158" s="58"/>
      <c r="YU158" s="58"/>
      <c r="YV158" s="58"/>
      <c r="YW158" s="58"/>
      <c r="YX158" s="58"/>
      <c r="YY158" s="58"/>
      <c r="YZ158" s="58"/>
      <c r="ZA158" s="58"/>
      <c r="ZB158" s="58"/>
      <c r="ZC158" s="58"/>
      <c r="ZD158" s="58"/>
      <c r="ZE158" s="58"/>
      <c r="ZF158" s="58"/>
      <c r="ZG158" s="58"/>
      <c r="ZH158" s="58"/>
      <c r="ZI158" s="58"/>
      <c r="ZJ158" s="58"/>
      <c r="ZK158" s="58"/>
      <c r="ZL158" s="58"/>
      <c r="ZM158" s="58"/>
      <c r="ZN158" s="58"/>
      <c r="ZO158" s="58"/>
      <c r="ZP158" s="58"/>
      <c r="ZQ158" s="58"/>
      <c r="ZR158" s="58"/>
      <c r="ZS158" s="58"/>
      <c r="ZT158" s="58"/>
      <c r="ZU158" s="58"/>
      <c r="ZV158" s="58"/>
      <c r="ZW158" s="58"/>
      <c r="ZX158" s="58"/>
      <c r="ZY158" s="58"/>
      <c r="ZZ158" s="58"/>
      <c r="AAA158" s="58"/>
      <c r="AAB158" s="58"/>
      <c r="AAC158" s="58"/>
      <c r="AAD158" s="58"/>
      <c r="AAE158" s="58"/>
      <c r="AAF158" s="58"/>
      <c r="AAG158" s="58"/>
      <c r="AAH158" s="58"/>
      <c r="AAI158" s="58"/>
      <c r="AAJ158" s="58"/>
      <c r="AAK158" s="58"/>
      <c r="AAL158" s="58"/>
      <c r="AAM158" s="58"/>
      <c r="AAN158" s="58"/>
      <c r="AAO158" s="58"/>
      <c r="AAP158" s="58"/>
      <c r="AAQ158" s="58"/>
      <c r="AAR158" s="58"/>
      <c r="AAS158" s="58"/>
      <c r="AAT158" s="58"/>
      <c r="AAU158" s="58"/>
      <c r="AAV158" s="58"/>
      <c r="AAW158" s="58"/>
      <c r="AAX158" s="58"/>
      <c r="AAY158" s="58"/>
      <c r="AAZ158" s="58"/>
      <c r="ABA158" s="58"/>
      <c r="ABB158" s="58"/>
      <c r="ABC158" s="58"/>
      <c r="ABD158" s="58"/>
      <c r="ABE158" s="58"/>
      <c r="ABF158" s="58"/>
      <c r="ABG158" s="58"/>
      <c r="ABH158" s="58"/>
      <c r="ABI158" s="58"/>
      <c r="ABJ158" s="58"/>
      <c r="ABK158" s="58"/>
      <c r="ABL158" s="58"/>
      <c r="ABM158" s="58"/>
      <c r="ABN158" s="58"/>
      <c r="ABO158" s="58"/>
      <c r="ABP158" s="58"/>
      <c r="ABQ158" s="58"/>
      <c r="ABR158" s="58"/>
      <c r="ABS158" s="58"/>
      <c r="ABT158" s="58"/>
      <c r="ABU158" s="58"/>
      <c r="ABV158" s="58"/>
      <c r="ABW158" s="58"/>
      <c r="ABX158" s="58"/>
      <c r="ABY158" s="58"/>
      <c r="ABZ158" s="58"/>
      <c r="ACA158" s="58"/>
      <c r="ACB158" s="58"/>
      <c r="ACC158" s="58"/>
      <c r="ACD158" s="58"/>
      <c r="ACE158" s="58"/>
      <c r="ACF158" s="58"/>
      <c r="ACG158" s="58"/>
      <c r="ACH158" s="58"/>
      <c r="ACI158" s="58"/>
      <c r="ACJ158" s="58"/>
      <c r="ACK158" s="58"/>
      <c r="ACL158" s="58"/>
      <c r="ACM158" s="58"/>
      <c r="ACN158" s="58"/>
      <c r="ACO158" s="58"/>
      <c r="ACP158" s="58"/>
      <c r="ACQ158" s="58"/>
      <c r="ACR158" s="58"/>
      <c r="ACS158" s="58"/>
      <c r="ACT158" s="58"/>
      <c r="ACU158" s="58"/>
      <c r="ACV158" s="58"/>
      <c r="ACW158" s="58"/>
      <c r="ACX158" s="58"/>
      <c r="ACY158" s="58"/>
      <c r="ACZ158" s="58"/>
      <c r="ADA158" s="58"/>
      <c r="ADB158" s="58"/>
      <c r="ADC158" s="58"/>
      <c r="ADD158" s="58"/>
      <c r="ADE158" s="58"/>
      <c r="ADF158" s="58"/>
      <c r="ADG158" s="58"/>
      <c r="ADH158" s="58"/>
      <c r="ADI158" s="58"/>
      <c r="ADJ158" s="58"/>
      <c r="ADK158" s="58"/>
      <c r="ADL158" s="58"/>
      <c r="ADM158" s="58"/>
      <c r="ADN158" s="58"/>
      <c r="ADO158" s="58"/>
      <c r="ADP158" s="58"/>
      <c r="ADQ158" s="58"/>
      <c r="ADR158" s="58"/>
      <c r="ADS158" s="58"/>
      <c r="ADT158" s="58"/>
      <c r="ADU158" s="58"/>
      <c r="ADV158" s="58"/>
      <c r="ADW158" s="58"/>
      <c r="ADX158" s="58"/>
      <c r="ADY158" s="58"/>
      <c r="ADZ158" s="58"/>
      <c r="AEA158" s="58"/>
      <c r="AEB158" s="58"/>
      <c r="AEC158" s="58"/>
      <c r="AED158" s="58"/>
      <c r="AEE158" s="58"/>
      <c r="AEF158" s="58"/>
      <c r="AEG158" s="58"/>
      <c r="AEH158" s="58"/>
      <c r="AEI158" s="58"/>
      <c r="AEJ158" s="58"/>
      <c r="AEK158" s="58"/>
      <c r="AEL158" s="58"/>
      <c r="AEM158" s="58"/>
      <c r="AEN158" s="58"/>
      <c r="AEO158" s="58"/>
      <c r="AEP158" s="58"/>
      <c r="AEQ158" s="58"/>
      <c r="AER158" s="58"/>
      <c r="AES158" s="58"/>
      <c r="AET158" s="58"/>
      <c r="AEU158" s="58"/>
      <c r="AEV158" s="58"/>
      <c r="AEW158" s="58"/>
      <c r="AEX158" s="58"/>
      <c r="AEY158" s="58"/>
      <c r="AEZ158" s="58"/>
      <c r="AFA158" s="58"/>
      <c r="AFB158" s="58"/>
      <c r="AFC158" s="58"/>
      <c r="AFD158" s="58"/>
      <c r="AFE158" s="58"/>
      <c r="AFF158" s="58"/>
      <c r="AFG158" s="58"/>
      <c r="AFH158" s="58"/>
      <c r="AFI158" s="58"/>
      <c r="AFJ158" s="58"/>
      <c r="AFK158" s="58"/>
      <c r="AFL158" s="58"/>
      <c r="AFM158" s="58"/>
      <c r="AFN158" s="58"/>
      <c r="AFO158" s="58"/>
      <c r="AFP158" s="58"/>
      <c r="AFQ158" s="58"/>
      <c r="AFR158" s="58"/>
      <c r="AFS158" s="58"/>
      <c r="AFT158" s="58"/>
      <c r="AFU158" s="58"/>
      <c r="AFV158" s="58"/>
      <c r="AFW158" s="58"/>
      <c r="AFX158" s="58"/>
      <c r="AFY158" s="58"/>
      <c r="AFZ158" s="58"/>
      <c r="AGA158" s="58"/>
      <c r="AGB158" s="58"/>
      <c r="AGC158" s="58"/>
      <c r="AGD158" s="58"/>
      <c r="AGE158" s="58"/>
      <c r="AGF158" s="58"/>
      <c r="AGG158" s="58"/>
      <c r="AGH158" s="58"/>
      <c r="AGI158" s="58"/>
      <c r="AGJ158" s="58"/>
      <c r="AGK158" s="58"/>
      <c r="AGL158" s="58"/>
      <c r="AGM158" s="58"/>
      <c r="AGN158" s="58"/>
      <c r="AGO158" s="58"/>
      <c r="AGP158" s="58"/>
      <c r="AGQ158" s="58"/>
      <c r="AGR158" s="58"/>
      <c r="AGS158" s="58"/>
      <c r="AGT158" s="58"/>
      <c r="AGU158" s="58"/>
      <c r="AGV158" s="58"/>
      <c r="AGW158" s="58"/>
      <c r="AGX158" s="58"/>
      <c r="AGY158" s="58"/>
      <c r="AGZ158" s="58"/>
      <c r="AHA158" s="58"/>
      <c r="AHB158" s="58"/>
      <c r="AHC158" s="58"/>
      <c r="AHD158" s="58"/>
      <c r="AHE158" s="58"/>
      <c r="AHF158" s="58"/>
      <c r="AHG158" s="58"/>
      <c r="AHH158" s="58"/>
      <c r="AHI158" s="58"/>
      <c r="AHJ158" s="58"/>
      <c r="AHK158" s="58"/>
      <c r="AHL158" s="58"/>
      <c r="AHM158" s="58"/>
      <c r="AHN158" s="58"/>
      <c r="AHO158" s="58"/>
      <c r="AHP158" s="58"/>
      <c r="AHQ158" s="58"/>
      <c r="AHR158" s="58"/>
      <c r="AHS158" s="58"/>
      <c r="AHT158" s="58"/>
      <c r="AHU158" s="58"/>
      <c r="AHV158" s="58"/>
      <c r="AHW158" s="58"/>
      <c r="AHX158" s="58"/>
      <c r="AHY158" s="58"/>
      <c r="AHZ158" s="58"/>
      <c r="AIA158" s="58"/>
      <c r="AIB158" s="58"/>
      <c r="AIC158" s="58"/>
      <c r="AID158" s="58"/>
      <c r="AIE158" s="58"/>
      <c r="AIF158" s="58"/>
      <c r="AIG158" s="58"/>
      <c r="AIH158" s="58"/>
      <c r="AII158" s="58"/>
      <c r="AIJ158" s="58"/>
      <c r="AIK158" s="58"/>
      <c r="AIL158" s="58"/>
      <c r="AIM158" s="58"/>
      <c r="AIN158" s="58"/>
      <c r="AIO158" s="58"/>
      <c r="AIP158" s="58"/>
      <c r="AIQ158" s="58"/>
      <c r="AIR158" s="58"/>
      <c r="AIS158" s="58"/>
      <c r="AIT158" s="58"/>
      <c r="AIU158" s="58"/>
      <c r="AIV158" s="58"/>
      <c r="AIW158" s="58"/>
      <c r="AIX158" s="58"/>
      <c r="AIY158" s="58"/>
      <c r="AIZ158" s="58"/>
      <c r="AJA158" s="58"/>
      <c r="AJB158" s="58"/>
      <c r="AJC158" s="58"/>
      <c r="AJD158" s="58"/>
      <c r="AJE158" s="58"/>
      <c r="AJF158" s="58"/>
      <c r="AJG158" s="58"/>
      <c r="AJH158" s="58"/>
      <c r="AJI158" s="58"/>
      <c r="AJJ158" s="58"/>
      <c r="AJK158" s="58"/>
      <c r="AJL158" s="58"/>
      <c r="AJM158" s="58"/>
      <c r="AJN158" s="58"/>
      <c r="AJO158" s="58"/>
      <c r="AJP158" s="58"/>
      <c r="AJQ158" s="58"/>
      <c r="AJR158" s="58"/>
      <c r="AJS158" s="58"/>
      <c r="AJT158" s="58"/>
      <c r="AJU158" s="58"/>
      <c r="AJV158" s="58"/>
      <c r="AJW158" s="58"/>
      <c r="AJX158" s="58"/>
      <c r="AJY158" s="58"/>
      <c r="AJZ158" s="58"/>
      <c r="AKA158" s="58"/>
      <c r="AKB158" s="58"/>
      <c r="AKC158" s="58"/>
      <c r="AKD158" s="58"/>
      <c r="AKE158" s="58"/>
      <c r="AKF158" s="58"/>
      <c r="AKG158" s="58"/>
      <c r="AKH158" s="58"/>
      <c r="AKI158" s="58"/>
      <c r="AKJ158" s="58"/>
      <c r="AKK158" s="58"/>
      <c r="AKL158" s="58"/>
      <c r="AKM158" s="58"/>
      <c r="AKN158" s="58"/>
      <c r="AKO158" s="58"/>
      <c r="AKP158" s="58"/>
      <c r="AKQ158" s="58"/>
      <c r="AKR158" s="58"/>
      <c r="AKS158" s="58"/>
      <c r="AKT158" s="58"/>
      <c r="AKU158" s="58"/>
      <c r="AKV158" s="58"/>
      <c r="AKW158" s="58"/>
      <c r="AKX158" s="58"/>
      <c r="AKY158" s="58"/>
      <c r="AKZ158" s="58"/>
      <c r="ALA158" s="58"/>
      <c r="ALB158" s="58"/>
      <c r="ALC158" s="58"/>
      <c r="ALD158" s="58"/>
      <c r="ALE158" s="58"/>
      <c r="ALF158" s="58"/>
      <c r="ALG158" s="58"/>
      <c r="ALH158" s="58"/>
      <c r="ALI158" s="58"/>
      <c r="ALJ158" s="58"/>
      <c r="ALK158" s="58"/>
      <c r="ALL158" s="58"/>
      <c r="ALM158" s="58"/>
      <c r="ALN158" s="58"/>
      <c r="ALO158" s="58"/>
      <c r="ALP158" s="58"/>
      <c r="ALQ158" s="58"/>
      <c r="ALR158" s="58"/>
      <c r="ALS158" s="58"/>
      <c r="ALT158" s="58"/>
      <c r="ALU158" s="58"/>
      <c r="ALV158" s="58"/>
      <c r="ALW158" s="58"/>
      <c r="ALX158" s="58"/>
      <c r="ALY158" s="58"/>
      <c r="ALZ158" s="58"/>
      <c r="AMA158" s="58"/>
      <c r="AMB158" s="58"/>
      <c r="AMC158" s="58"/>
      <c r="AMD158" s="58"/>
      <c r="AME158" s="58"/>
      <c r="AMF158" s="58"/>
      <c r="AMG158" s="58"/>
      <c r="AMH158" s="58"/>
      <c r="AMI158" s="58"/>
      <c r="AMJ158" s="58"/>
    </row>
    <row r="159" customFormat="false" ht="22.7" hidden="false" customHeight="true" outlineLevel="0" collapsed="false">
      <c r="D159" s="1" t="s">
        <v>62</v>
      </c>
      <c r="H159" s="33"/>
      <c r="I159" s="15" t="n">
        <f aca="false">IF(H159="A1",0.5,IF(H159="A2",1,IF(H159="B1",1.5,IF(H159="B2",2,IF(H159="C1",2.5,IF(H159="C2",3,0))))))</f>
        <v>0</v>
      </c>
      <c r="DG159" s="58"/>
      <c r="DH159" s="58"/>
      <c r="DI159" s="58"/>
      <c r="DJ159" s="58"/>
      <c r="DK159" s="58"/>
      <c r="DL159" s="58"/>
      <c r="DM159" s="58"/>
      <c r="DN159" s="58"/>
      <c r="DO159" s="58"/>
      <c r="DP159" s="58"/>
      <c r="DQ159" s="58"/>
      <c r="DR159" s="58"/>
      <c r="DS159" s="58"/>
      <c r="DT159" s="58"/>
      <c r="DU159" s="58"/>
      <c r="DV159" s="58"/>
      <c r="DW159" s="58"/>
      <c r="DX159" s="58"/>
      <c r="DY159" s="58"/>
      <c r="DZ159" s="58"/>
      <c r="EA159" s="58"/>
      <c r="EB159" s="58"/>
      <c r="EC159" s="58"/>
      <c r="ED159" s="58"/>
      <c r="EE159" s="58"/>
      <c r="EF159" s="58"/>
      <c r="EG159" s="58"/>
      <c r="EH159" s="58"/>
      <c r="EI159" s="58"/>
      <c r="EJ159" s="58"/>
      <c r="EK159" s="58"/>
      <c r="EL159" s="58"/>
      <c r="EM159" s="58"/>
      <c r="EN159" s="58"/>
      <c r="EO159" s="58"/>
      <c r="EP159" s="58"/>
      <c r="EQ159" s="58"/>
      <c r="ER159" s="58"/>
      <c r="ES159" s="58"/>
      <c r="ET159" s="58"/>
      <c r="EU159" s="58"/>
      <c r="EV159" s="58"/>
      <c r="EW159" s="58"/>
      <c r="EX159" s="58"/>
      <c r="EY159" s="58"/>
      <c r="EZ159" s="58"/>
      <c r="FA159" s="58"/>
      <c r="FB159" s="58"/>
      <c r="FC159" s="58"/>
      <c r="FD159" s="58"/>
      <c r="FE159" s="58"/>
      <c r="FF159" s="58"/>
      <c r="FG159" s="58"/>
      <c r="FH159" s="58"/>
      <c r="FI159" s="58"/>
      <c r="FJ159" s="58"/>
      <c r="FK159" s="58"/>
      <c r="FL159" s="58"/>
      <c r="FM159" s="58"/>
      <c r="FN159" s="58"/>
      <c r="FO159" s="58"/>
      <c r="FP159" s="58"/>
      <c r="FQ159" s="58"/>
      <c r="FR159" s="58"/>
      <c r="FS159" s="58"/>
      <c r="FT159" s="58"/>
      <c r="FU159" s="58"/>
      <c r="FV159" s="58"/>
      <c r="FW159" s="58"/>
      <c r="FX159" s="58"/>
      <c r="FY159" s="58"/>
      <c r="FZ159" s="58"/>
      <c r="GA159" s="58"/>
      <c r="GB159" s="58"/>
      <c r="GC159" s="58"/>
      <c r="GD159" s="58"/>
      <c r="GE159" s="58"/>
      <c r="GF159" s="58"/>
      <c r="GG159" s="58"/>
      <c r="GH159" s="58"/>
      <c r="GI159" s="58"/>
      <c r="GJ159" s="58"/>
      <c r="GK159" s="58"/>
      <c r="GL159" s="58"/>
      <c r="GM159" s="58"/>
      <c r="GN159" s="58"/>
      <c r="GO159" s="58"/>
      <c r="GP159" s="58"/>
      <c r="GQ159" s="58"/>
      <c r="GR159" s="58"/>
      <c r="GS159" s="58"/>
      <c r="GT159" s="58"/>
      <c r="GU159" s="58"/>
      <c r="GV159" s="58"/>
      <c r="GW159" s="58"/>
      <c r="GX159" s="58"/>
      <c r="GY159" s="58"/>
      <c r="GZ159" s="58"/>
      <c r="HA159" s="58"/>
      <c r="HB159" s="58"/>
      <c r="HC159" s="58"/>
      <c r="HD159" s="58"/>
      <c r="HE159" s="58"/>
      <c r="HF159" s="58"/>
      <c r="HG159" s="58"/>
      <c r="HH159" s="58"/>
      <c r="HI159" s="58"/>
      <c r="HJ159" s="58"/>
      <c r="HK159" s="58"/>
      <c r="HL159" s="58"/>
      <c r="HM159" s="58"/>
      <c r="HN159" s="58"/>
      <c r="HO159" s="58"/>
      <c r="HP159" s="58"/>
      <c r="HQ159" s="58"/>
      <c r="HR159" s="58"/>
      <c r="HS159" s="58"/>
      <c r="HT159" s="58"/>
      <c r="HU159" s="58"/>
      <c r="HV159" s="58"/>
      <c r="HW159" s="58"/>
      <c r="HX159" s="58"/>
      <c r="HY159" s="58"/>
      <c r="HZ159" s="58"/>
      <c r="IA159" s="58"/>
      <c r="IB159" s="58"/>
      <c r="IC159" s="58"/>
      <c r="ID159" s="58"/>
      <c r="IE159" s="58"/>
      <c r="IF159" s="58"/>
      <c r="IG159" s="58"/>
      <c r="IH159" s="58"/>
      <c r="II159" s="58"/>
      <c r="IJ159" s="58"/>
      <c r="IK159" s="58"/>
      <c r="IL159" s="58"/>
      <c r="IM159" s="58"/>
      <c r="IN159" s="58"/>
      <c r="IO159" s="58"/>
      <c r="IP159" s="58"/>
      <c r="IQ159" s="58"/>
      <c r="IR159" s="58"/>
      <c r="IS159" s="58"/>
      <c r="IT159" s="58"/>
      <c r="IU159" s="58"/>
      <c r="IV159" s="58"/>
      <c r="IW159" s="58"/>
      <c r="IX159" s="58"/>
      <c r="IY159" s="58"/>
      <c r="IZ159" s="58"/>
      <c r="JA159" s="58"/>
      <c r="JB159" s="58"/>
      <c r="JC159" s="58"/>
      <c r="JD159" s="58"/>
      <c r="JE159" s="58"/>
      <c r="JF159" s="58"/>
      <c r="JG159" s="58"/>
      <c r="JH159" s="58"/>
      <c r="JI159" s="58"/>
      <c r="JJ159" s="58"/>
      <c r="JK159" s="58"/>
      <c r="JL159" s="58"/>
      <c r="JM159" s="58"/>
      <c r="JN159" s="58"/>
      <c r="JO159" s="58"/>
      <c r="JP159" s="58"/>
      <c r="JQ159" s="58"/>
      <c r="JR159" s="58"/>
      <c r="JS159" s="58"/>
      <c r="JT159" s="58"/>
      <c r="JU159" s="58"/>
      <c r="JV159" s="58"/>
      <c r="JW159" s="58"/>
      <c r="JX159" s="58"/>
      <c r="JY159" s="58"/>
      <c r="JZ159" s="58"/>
      <c r="KA159" s="58"/>
      <c r="KB159" s="58"/>
      <c r="KC159" s="58"/>
      <c r="KD159" s="58"/>
      <c r="KE159" s="58"/>
      <c r="KF159" s="58"/>
      <c r="KG159" s="58"/>
      <c r="KH159" s="58"/>
      <c r="KI159" s="58"/>
      <c r="KJ159" s="58"/>
      <c r="KK159" s="58"/>
      <c r="KL159" s="58"/>
      <c r="KM159" s="58"/>
      <c r="KN159" s="58"/>
      <c r="KO159" s="58"/>
      <c r="KP159" s="58"/>
      <c r="KQ159" s="58"/>
      <c r="KR159" s="58"/>
      <c r="KS159" s="58"/>
      <c r="KT159" s="58"/>
      <c r="KU159" s="58"/>
      <c r="KV159" s="58"/>
      <c r="KW159" s="58"/>
      <c r="KX159" s="58"/>
      <c r="KY159" s="58"/>
      <c r="KZ159" s="58"/>
      <c r="LA159" s="58"/>
      <c r="LB159" s="58"/>
      <c r="LC159" s="58"/>
      <c r="LD159" s="58"/>
      <c r="LE159" s="58"/>
      <c r="LF159" s="58"/>
      <c r="LG159" s="58"/>
      <c r="LH159" s="58"/>
      <c r="LI159" s="58"/>
      <c r="LJ159" s="58"/>
      <c r="LK159" s="58"/>
      <c r="LL159" s="58"/>
      <c r="LM159" s="58"/>
      <c r="LN159" s="58"/>
      <c r="LO159" s="58"/>
      <c r="LP159" s="58"/>
      <c r="LQ159" s="58"/>
      <c r="LR159" s="58"/>
      <c r="LS159" s="58"/>
      <c r="LT159" s="58"/>
      <c r="LU159" s="58"/>
      <c r="LV159" s="58"/>
      <c r="LW159" s="58"/>
      <c r="LX159" s="58"/>
      <c r="LY159" s="58"/>
      <c r="LZ159" s="58"/>
      <c r="MA159" s="58"/>
      <c r="MB159" s="58"/>
      <c r="MC159" s="58"/>
      <c r="MD159" s="58"/>
      <c r="ME159" s="58"/>
      <c r="MF159" s="58"/>
      <c r="MG159" s="58"/>
      <c r="MH159" s="58"/>
      <c r="MI159" s="58"/>
      <c r="MJ159" s="58"/>
      <c r="MK159" s="58"/>
      <c r="ML159" s="58"/>
      <c r="MM159" s="58"/>
      <c r="MN159" s="58"/>
      <c r="MO159" s="58"/>
      <c r="MP159" s="58"/>
      <c r="MQ159" s="58"/>
      <c r="MR159" s="58"/>
      <c r="MS159" s="58"/>
      <c r="MT159" s="58"/>
      <c r="MU159" s="58"/>
      <c r="MV159" s="58"/>
      <c r="MW159" s="58"/>
      <c r="MX159" s="58"/>
      <c r="MY159" s="58"/>
      <c r="MZ159" s="58"/>
      <c r="NA159" s="58"/>
      <c r="NB159" s="58"/>
      <c r="NC159" s="58"/>
      <c r="ND159" s="58"/>
      <c r="NE159" s="58"/>
      <c r="NF159" s="58"/>
      <c r="NG159" s="58"/>
      <c r="NH159" s="58"/>
      <c r="NI159" s="58"/>
      <c r="NJ159" s="58"/>
      <c r="NK159" s="58"/>
      <c r="NL159" s="58"/>
      <c r="NM159" s="58"/>
      <c r="NN159" s="58"/>
      <c r="NO159" s="58"/>
      <c r="NP159" s="58"/>
      <c r="NQ159" s="58"/>
      <c r="NR159" s="58"/>
      <c r="NS159" s="58"/>
      <c r="NT159" s="58"/>
      <c r="NU159" s="58"/>
      <c r="NV159" s="58"/>
      <c r="NW159" s="58"/>
      <c r="NX159" s="58"/>
      <c r="NY159" s="58"/>
      <c r="NZ159" s="58"/>
      <c r="OA159" s="58"/>
      <c r="OB159" s="58"/>
      <c r="OC159" s="58"/>
      <c r="OD159" s="58"/>
      <c r="OE159" s="58"/>
      <c r="OF159" s="58"/>
      <c r="OG159" s="58"/>
      <c r="OH159" s="58"/>
      <c r="OI159" s="58"/>
      <c r="OJ159" s="58"/>
      <c r="OK159" s="58"/>
      <c r="OL159" s="58"/>
      <c r="OM159" s="58"/>
      <c r="ON159" s="58"/>
      <c r="OO159" s="58"/>
      <c r="OP159" s="58"/>
      <c r="OQ159" s="58"/>
      <c r="OR159" s="58"/>
      <c r="OS159" s="58"/>
      <c r="OT159" s="58"/>
      <c r="OU159" s="58"/>
      <c r="OV159" s="58"/>
      <c r="OW159" s="58"/>
      <c r="OX159" s="58"/>
      <c r="OY159" s="58"/>
      <c r="OZ159" s="58"/>
      <c r="PA159" s="58"/>
      <c r="PB159" s="58"/>
      <c r="PC159" s="58"/>
      <c r="PD159" s="58"/>
      <c r="PE159" s="58"/>
      <c r="PF159" s="58"/>
      <c r="PG159" s="58"/>
      <c r="PH159" s="58"/>
      <c r="PI159" s="58"/>
      <c r="PJ159" s="58"/>
      <c r="PK159" s="58"/>
      <c r="PL159" s="58"/>
      <c r="PM159" s="58"/>
      <c r="PN159" s="58"/>
      <c r="PO159" s="58"/>
      <c r="PP159" s="58"/>
      <c r="PQ159" s="58"/>
      <c r="PR159" s="58"/>
      <c r="PS159" s="58"/>
      <c r="PT159" s="58"/>
      <c r="PU159" s="58"/>
      <c r="PV159" s="58"/>
      <c r="PW159" s="58"/>
      <c r="PX159" s="58"/>
      <c r="PY159" s="58"/>
      <c r="PZ159" s="58"/>
      <c r="QA159" s="58"/>
      <c r="QB159" s="58"/>
      <c r="QC159" s="58"/>
      <c r="QD159" s="58"/>
      <c r="QE159" s="58"/>
      <c r="QF159" s="58"/>
      <c r="QG159" s="58"/>
      <c r="QH159" s="58"/>
      <c r="QI159" s="58"/>
      <c r="QJ159" s="58"/>
      <c r="QK159" s="58"/>
      <c r="QL159" s="58"/>
      <c r="QM159" s="58"/>
      <c r="QN159" s="58"/>
      <c r="QO159" s="58"/>
      <c r="QP159" s="58"/>
      <c r="QQ159" s="58"/>
      <c r="QR159" s="58"/>
      <c r="QS159" s="58"/>
      <c r="QT159" s="58"/>
      <c r="QU159" s="58"/>
      <c r="QV159" s="58"/>
      <c r="QW159" s="58"/>
      <c r="QX159" s="58"/>
      <c r="QY159" s="58"/>
      <c r="QZ159" s="58"/>
      <c r="RA159" s="58"/>
      <c r="RB159" s="58"/>
      <c r="RC159" s="58"/>
      <c r="RD159" s="58"/>
      <c r="RE159" s="58"/>
      <c r="RF159" s="58"/>
      <c r="RG159" s="58"/>
      <c r="RH159" s="58"/>
      <c r="RI159" s="58"/>
      <c r="RJ159" s="58"/>
      <c r="RK159" s="58"/>
      <c r="RL159" s="58"/>
      <c r="RM159" s="58"/>
      <c r="RN159" s="58"/>
      <c r="RO159" s="58"/>
      <c r="RP159" s="58"/>
      <c r="RQ159" s="58"/>
      <c r="RR159" s="58"/>
      <c r="RS159" s="58"/>
      <c r="RT159" s="58"/>
      <c r="RU159" s="58"/>
      <c r="RV159" s="58"/>
      <c r="RW159" s="58"/>
      <c r="RX159" s="58"/>
      <c r="RY159" s="58"/>
      <c r="RZ159" s="58"/>
      <c r="SA159" s="58"/>
      <c r="SB159" s="58"/>
      <c r="SC159" s="58"/>
      <c r="SD159" s="58"/>
      <c r="SE159" s="58"/>
      <c r="SF159" s="58"/>
      <c r="SG159" s="58"/>
      <c r="SH159" s="58"/>
      <c r="SI159" s="58"/>
      <c r="SJ159" s="58"/>
      <c r="SK159" s="58"/>
      <c r="SL159" s="58"/>
      <c r="SM159" s="58"/>
      <c r="SN159" s="58"/>
      <c r="SO159" s="58"/>
      <c r="SP159" s="58"/>
      <c r="SQ159" s="58"/>
      <c r="SR159" s="58"/>
      <c r="SS159" s="58"/>
      <c r="ST159" s="58"/>
      <c r="SU159" s="58"/>
      <c r="SV159" s="58"/>
      <c r="SW159" s="58"/>
      <c r="SX159" s="58"/>
      <c r="SY159" s="58"/>
      <c r="SZ159" s="58"/>
      <c r="TA159" s="58"/>
      <c r="TB159" s="58"/>
      <c r="TC159" s="58"/>
      <c r="TD159" s="58"/>
      <c r="TE159" s="58"/>
      <c r="TF159" s="58"/>
      <c r="TG159" s="58"/>
      <c r="TH159" s="58"/>
      <c r="TI159" s="58"/>
      <c r="TJ159" s="58"/>
      <c r="TK159" s="58"/>
      <c r="TL159" s="58"/>
      <c r="TM159" s="58"/>
      <c r="TN159" s="58"/>
      <c r="TO159" s="58"/>
      <c r="TP159" s="58"/>
      <c r="TQ159" s="58"/>
      <c r="TR159" s="58"/>
      <c r="TS159" s="58"/>
      <c r="TT159" s="58"/>
      <c r="TU159" s="58"/>
      <c r="TV159" s="58"/>
      <c r="TW159" s="58"/>
      <c r="TX159" s="58"/>
      <c r="TY159" s="58"/>
      <c r="TZ159" s="58"/>
      <c r="UA159" s="58"/>
      <c r="UB159" s="58"/>
      <c r="UC159" s="58"/>
      <c r="UD159" s="58"/>
      <c r="UE159" s="58"/>
      <c r="UF159" s="58"/>
      <c r="UG159" s="58"/>
      <c r="UH159" s="58"/>
      <c r="UI159" s="58"/>
      <c r="UJ159" s="58"/>
      <c r="UK159" s="58"/>
      <c r="UL159" s="58"/>
      <c r="UM159" s="58"/>
      <c r="UN159" s="58"/>
      <c r="UO159" s="58"/>
      <c r="UP159" s="58"/>
      <c r="UQ159" s="58"/>
      <c r="UR159" s="58"/>
      <c r="US159" s="58"/>
      <c r="UT159" s="58"/>
      <c r="UU159" s="58"/>
      <c r="UV159" s="58"/>
      <c r="UW159" s="58"/>
      <c r="UX159" s="58"/>
      <c r="UY159" s="58"/>
      <c r="UZ159" s="58"/>
      <c r="VA159" s="58"/>
      <c r="VB159" s="58"/>
      <c r="VC159" s="58"/>
      <c r="VD159" s="58"/>
      <c r="VE159" s="58"/>
      <c r="VF159" s="58"/>
      <c r="VG159" s="58"/>
      <c r="VH159" s="58"/>
      <c r="VI159" s="58"/>
      <c r="VJ159" s="58"/>
      <c r="VK159" s="58"/>
      <c r="VL159" s="58"/>
      <c r="VM159" s="58"/>
      <c r="VN159" s="58"/>
      <c r="VO159" s="58"/>
      <c r="VP159" s="58"/>
      <c r="VQ159" s="58"/>
      <c r="VR159" s="58"/>
      <c r="VS159" s="58"/>
      <c r="VT159" s="58"/>
      <c r="VU159" s="58"/>
      <c r="VV159" s="58"/>
      <c r="VW159" s="58"/>
      <c r="VX159" s="58"/>
      <c r="VY159" s="58"/>
      <c r="VZ159" s="58"/>
      <c r="WA159" s="58"/>
      <c r="WB159" s="58"/>
      <c r="WC159" s="58"/>
      <c r="WD159" s="58"/>
      <c r="WE159" s="58"/>
      <c r="WF159" s="58"/>
      <c r="WG159" s="58"/>
      <c r="WH159" s="58"/>
      <c r="WI159" s="58"/>
      <c r="WJ159" s="58"/>
      <c r="WK159" s="58"/>
      <c r="WL159" s="58"/>
      <c r="WM159" s="58"/>
      <c r="WN159" s="58"/>
      <c r="WO159" s="58"/>
      <c r="WP159" s="58"/>
      <c r="WQ159" s="58"/>
      <c r="WR159" s="58"/>
      <c r="WS159" s="58"/>
      <c r="WT159" s="58"/>
      <c r="WU159" s="58"/>
      <c r="WV159" s="58"/>
      <c r="WW159" s="58"/>
      <c r="WX159" s="58"/>
      <c r="WY159" s="58"/>
      <c r="WZ159" s="58"/>
      <c r="XA159" s="58"/>
      <c r="XB159" s="58"/>
      <c r="XC159" s="58"/>
      <c r="XD159" s="58"/>
      <c r="XE159" s="58"/>
      <c r="XF159" s="58"/>
      <c r="XG159" s="58"/>
      <c r="XH159" s="58"/>
      <c r="XI159" s="58"/>
      <c r="XJ159" s="58"/>
      <c r="XK159" s="58"/>
      <c r="XL159" s="58"/>
      <c r="XM159" s="58"/>
      <c r="XN159" s="58"/>
      <c r="XO159" s="58"/>
      <c r="XP159" s="58"/>
      <c r="XQ159" s="58"/>
      <c r="XR159" s="58"/>
      <c r="XS159" s="58"/>
      <c r="XT159" s="58"/>
      <c r="XU159" s="58"/>
      <c r="XV159" s="58"/>
      <c r="XW159" s="58"/>
      <c r="XX159" s="58"/>
      <c r="XY159" s="58"/>
      <c r="XZ159" s="58"/>
      <c r="YA159" s="58"/>
      <c r="YB159" s="58"/>
      <c r="YC159" s="58"/>
      <c r="YD159" s="58"/>
      <c r="YE159" s="58"/>
      <c r="YF159" s="58"/>
      <c r="YG159" s="58"/>
      <c r="YH159" s="58"/>
      <c r="YI159" s="58"/>
      <c r="YJ159" s="58"/>
      <c r="YK159" s="58"/>
      <c r="YL159" s="58"/>
      <c r="YM159" s="58"/>
      <c r="YN159" s="58"/>
      <c r="YO159" s="58"/>
      <c r="YP159" s="58"/>
      <c r="YQ159" s="58"/>
      <c r="YR159" s="58"/>
      <c r="YS159" s="58"/>
      <c r="YT159" s="58"/>
      <c r="YU159" s="58"/>
      <c r="YV159" s="58"/>
      <c r="YW159" s="58"/>
      <c r="YX159" s="58"/>
      <c r="YY159" s="58"/>
      <c r="YZ159" s="58"/>
      <c r="ZA159" s="58"/>
      <c r="ZB159" s="58"/>
      <c r="ZC159" s="58"/>
      <c r="ZD159" s="58"/>
      <c r="ZE159" s="58"/>
      <c r="ZF159" s="58"/>
      <c r="ZG159" s="58"/>
      <c r="ZH159" s="58"/>
      <c r="ZI159" s="58"/>
      <c r="ZJ159" s="58"/>
      <c r="ZK159" s="58"/>
      <c r="ZL159" s="58"/>
      <c r="ZM159" s="58"/>
      <c r="ZN159" s="58"/>
      <c r="ZO159" s="58"/>
      <c r="ZP159" s="58"/>
      <c r="ZQ159" s="58"/>
      <c r="ZR159" s="58"/>
      <c r="ZS159" s="58"/>
      <c r="ZT159" s="58"/>
      <c r="ZU159" s="58"/>
      <c r="ZV159" s="58"/>
      <c r="ZW159" s="58"/>
      <c r="ZX159" s="58"/>
      <c r="ZY159" s="58"/>
      <c r="ZZ159" s="58"/>
      <c r="AAA159" s="58"/>
      <c r="AAB159" s="58"/>
      <c r="AAC159" s="58"/>
      <c r="AAD159" s="58"/>
      <c r="AAE159" s="58"/>
      <c r="AAF159" s="58"/>
      <c r="AAG159" s="58"/>
      <c r="AAH159" s="58"/>
      <c r="AAI159" s="58"/>
      <c r="AAJ159" s="58"/>
      <c r="AAK159" s="58"/>
      <c r="AAL159" s="58"/>
      <c r="AAM159" s="58"/>
      <c r="AAN159" s="58"/>
      <c r="AAO159" s="58"/>
      <c r="AAP159" s="58"/>
      <c r="AAQ159" s="58"/>
      <c r="AAR159" s="58"/>
      <c r="AAS159" s="58"/>
      <c r="AAT159" s="58"/>
      <c r="AAU159" s="58"/>
      <c r="AAV159" s="58"/>
      <c r="AAW159" s="58"/>
      <c r="AAX159" s="58"/>
      <c r="AAY159" s="58"/>
      <c r="AAZ159" s="58"/>
      <c r="ABA159" s="58"/>
      <c r="ABB159" s="58"/>
      <c r="ABC159" s="58"/>
      <c r="ABD159" s="58"/>
      <c r="ABE159" s="58"/>
      <c r="ABF159" s="58"/>
      <c r="ABG159" s="58"/>
      <c r="ABH159" s="58"/>
      <c r="ABI159" s="58"/>
      <c r="ABJ159" s="58"/>
      <c r="ABK159" s="58"/>
      <c r="ABL159" s="58"/>
      <c r="ABM159" s="58"/>
      <c r="ABN159" s="58"/>
      <c r="ABO159" s="58"/>
      <c r="ABP159" s="58"/>
      <c r="ABQ159" s="58"/>
      <c r="ABR159" s="58"/>
      <c r="ABS159" s="58"/>
      <c r="ABT159" s="58"/>
      <c r="ABU159" s="58"/>
      <c r="ABV159" s="58"/>
      <c r="ABW159" s="58"/>
      <c r="ABX159" s="58"/>
      <c r="ABY159" s="58"/>
      <c r="ABZ159" s="58"/>
      <c r="ACA159" s="58"/>
      <c r="ACB159" s="58"/>
      <c r="ACC159" s="58"/>
      <c r="ACD159" s="58"/>
      <c r="ACE159" s="58"/>
      <c r="ACF159" s="58"/>
      <c r="ACG159" s="58"/>
      <c r="ACH159" s="58"/>
      <c r="ACI159" s="58"/>
      <c r="ACJ159" s="58"/>
      <c r="ACK159" s="58"/>
      <c r="ACL159" s="58"/>
      <c r="ACM159" s="58"/>
      <c r="ACN159" s="58"/>
      <c r="ACO159" s="58"/>
      <c r="ACP159" s="58"/>
      <c r="ACQ159" s="58"/>
      <c r="ACR159" s="58"/>
      <c r="ACS159" s="58"/>
      <c r="ACT159" s="58"/>
      <c r="ACU159" s="58"/>
      <c r="ACV159" s="58"/>
      <c r="ACW159" s="58"/>
      <c r="ACX159" s="58"/>
      <c r="ACY159" s="58"/>
      <c r="ACZ159" s="58"/>
      <c r="ADA159" s="58"/>
      <c r="ADB159" s="58"/>
      <c r="ADC159" s="58"/>
      <c r="ADD159" s="58"/>
      <c r="ADE159" s="58"/>
      <c r="ADF159" s="58"/>
      <c r="ADG159" s="58"/>
      <c r="ADH159" s="58"/>
      <c r="ADI159" s="58"/>
      <c r="ADJ159" s="58"/>
      <c r="ADK159" s="58"/>
      <c r="ADL159" s="58"/>
      <c r="ADM159" s="58"/>
      <c r="ADN159" s="58"/>
      <c r="ADO159" s="58"/>
      <c r="ADP159" s="58"/>
      <c r="ADQ159" s="58"/>
      <c r="ADR159" s="58"/>
      <c r="ADS159" s="58"/>
      <c r="ADT159" s="58"/>
      <c r="ADU159" s="58"/>
      <c r="ADV159" s="58"/>
      <c r="ADW159" s="58"/>
      <c r="ADX159" s="58"/>
      <c r="ADY159" s="58"/>
      <c r="ADZ159" s="58"/>
      <c r="AEA159" s="58"/>
      <c r="AEB159" s="58"/>
      <c r="AEC159" s="58"/>
      <c r="AED159" s="58"/>
      <c r="AEE159" s="58"/>
      <c r="AEF159" s="58"/>
      <c r="AEG159" s="58"/>
      <c r="AEH159" s="58"/>
      <c r="AEI159" s="58"/>
      <c r="AEJ159" s="58"/>
      <c r="AEK159" s="58"/>
      <c r="AEL159" s="58"/>
      <c r="AEM159" s="58"/>
      <c r="AEN159" s="58"/>
      <c r="AEO159" s="58"/>
      <c r="AEP159" s="58"/>
      <c r="AEQ159" s="58"/>
      <c r="AER159" s="58"/>
      <c r="AES159" s="58"/>
      <c r="AET159" s="58"/>
      <c r="AEU159" s="58"/>
      <c r="AEV159" s="58"/>
      <c r="AEW159" s="58"/>
      <c r="AEX159" s="58"/>
      <c r="AEY159" s="58"/>
      <c r="AEZ159" s="58"/>
      <c r="AFA159" s="58"/>
      <c r="AFB159" s="58"/>
      <c r="AFC159" s="58"/>
      <c r="AFD159" s="58"/>
      <c r="AFE159" s="58"/>
      <c r="AFF159" s="58"/>
      <c r="AFG159" s="58"/>
      <c r="AFH159" s="58"/>
      <c r="AFI159" s="58"/>
      <c r="AFJ159" s="58"/>
      <c r="AFK159" s="58"/>
      <c r="AFL159" s="58"/>
      <c r="AFM159" s="58"/>
      <c r="AFN159" s="58"/>
      <c r="AFO159" s="58"/>
      <c r="AFP159" s="58"/>
      <c r="AFQ159" s="58"/>
      <c r="AFR159" s="58"/>
      <c r="AFS159" s="58"/>
      <c r="AFT159" s="58"/>
      <c r="AFU159" s="58"/>
      <c r="AFV159" s="58"/>
      <c r="AFW159" s="58"/>
      <c r="AFX159" s="58"/>
      <c r="AFY159" s="58"/>
      <c r="AFZ159" s="58"/>
      <c r="AGA159" s="58"/>
      <c r="AGB159" s="58"/>
      <c r="AGC159" s="58"/>
      <c r="AGD159" s="58"/>
      <c r="AGE159" s="58"/>
      <c r="AGF159" s="58"/>
      <c r="AGG159" s="58"/>
      <c r="AGH159" s="58"/>
      <c r="AGI159" s="58"/>
      <c r="AGJ159" s="58"/>
      <c r="AGK159" s="58"/>
      <c r="AGL159" s="58"/>
      <c r="AGM159" s="58"/>
      <c r="AGN159" s="58"/>
      <c r="AGO159" s="58"/>
      <c r="AGP159" s="58"/>
      <c r="AGQ159" s="58"/>
      <c r="AGR159" s="58"/>
      <c r="AGS159" s="58"/>
      <c r="AGT159" s="58"/>
      <c r="AGU159" s="58"/>
      <c r="AGV159" s="58"/>
      <c r="AGW159" s="58"/>
      <c r="AGX159" s="58"/>
      <c r="AGY159" s="58"/>
      <c r="AGZ159" s="58"/>
      <c r="AHA159" s="58"/>
      <c r="AHB159" s="58"/>
      <c r="AHC159" s="58"/>
      <c r="AHD159" s="58"/>
      <c r="AHE159" s="58"/>
      <c r="AHF159" s="58"/>
      <c r="AHG159" s="58"/>
      <c r="AHH159" s="58"/>
      <c r="AHI159" s="58"/>
      <c r="AHJ159" s="58"/>
      <c r="AHK159" s="58"/>
      <c r="AHL159" s="58"/>
      <c r="AHM159" s="58"/>
      <c r="AHN159" s="58"/>
      <c r="AHO159" s="58"/>
      <c r="AHP159" s="58"/>
      <c r="AHQ159" s="58"/>
      <c r="AHR159" s="58"/>
      <c r="AHS159" s="58"/>
      <c r="AHT159" s="58"/>
      <c r="AHU159" s="58"/>
      <c r="AHV159" s="58"/>
      <c r="AHW159" s="58"/>
      <c r="AHX159" s="58"/>
      <c r="AHY159" s="58"/>
      <c r="AHZ159" s="58"/>
      <c r="AIA159" s="58"/>
      <c r="AIB159" s="58"/>
      <c r="AIC159" s="58"/>
      <c r="AID159" s="58"/>
      <c r="AIE159" s="58"/>
      <c r="AIF159" s="58"/>
      <c r="AIG159" s="58"/>
      <c r="AIH159" s="58"/>
      <c r="AII159" s="58"/>
      <c r="AIJ159" s="58"/>
      <c r="AIK159" s="58"/>
      <c r="AIL159" s="58"/>
      <c r="AIM159" s="58"/>
      <c r="AIN159" s="58"/>
      <c r="AIO159" s="58"/>
      <c r="AIP159" s="58"/>
      <c r="AIQ159" s="58"/>
      <c r="AIR159" s="58"/>
      <c r="AIS159" s="58"/>
      <c r="AIT159" s="58"/>
      <c r="AIU159" s="58"/>
      <c r="AIV159" s="58"/>
      <c r="AIW159" s="58"/>
      <c r="AIX159" s="58"/>
      <c r="AIY159" s="58"/>
      <c r="AIZ159" s="58"/>
      <c r="AJA159" s="58"/>
      <c r="AJB159" s="58"/>
      <c r="AJC159" s="58"/>
      <c r="AJD159" s="58"/>
      <c r="AJE159" s="58"/>
      <c r="AJF159" s="58"/>
      <c r="AJG159" s="58"/>
      <c r="AJH159" s="58"/>
      <c r="AJI159" s="58"/>
      <c r="AJJ159" s="58"/>
      <c r="AJK159" s="58"/>
      <c r="AJL159" s="58"/>
      <c r="AJM159" s="58"/>
      <c r="AJN159" s="58"/>
      <c r="AJO159" s="58"/>
      <c r="AJP159" s="58"/>
      <c r="AJQ159" s="58"/>
      <c r="AJR159" s="58"/>
      <c r="AJS159" s="58"/>
      <c r="AJT159" s="58"/>
      <c r="AJU159" s="58"/>
      <c r="AJV159" s="58"/>
      <c r="AJW159" s="58"/>
      <c r="AJX159" s="58"/>
      <c r="AJY159" s="58"/>
      <c r="AJZ159" s="58"/>
      <c r="AKA159" s="58"/>
      <c r="AKB159" s="58"/>
      <c r="AKC159" s="58"/>
      <c r="AKD159" s="58"/>
      <c r="AKE159" s="58"/>
      <c r="AKF159" s="58"/>
      <c r="AKG159" s="58"/>
      <c r="AKH159" s="58"/>
      <c r="AKI159" s="58"/>
      <c r="AKJ159" s="58"/>
      <c r="AKK159" s="58"/>
      <c r="AKL159" s="58"/>
      <c r="AKM159" s="58"/>
      <c r="AKN159" s="58"/>
      <c r="AKO159" s="58"/>
      <c r="AKP159" s="58"/>
      <c r="AKQ159" s="58"/>
      <c r="AKR159" s="58"/>
      <c r="AKS159" s="58"/>
      <c r="AKT159" s="58"/>
      <c r="AKU159" s="58"/>
      <c r="AKV159" s="58"/>
      <c r="AKW159" s="58"/>
      <c r="AKX159" s="58"/>
      <c r="AKY159" s="58"/>
      <c r="AKZ159" s="58"/>
      <c r="ALA159" s="58"/>
      <c r="ALB159" s="58"/>
      <c r="ALC159" s="58"/>
      <c r="ALD159" s="58"/>
      <c r="ALE159" s="58"/>
      <c r="ALF159" s="58"/>
      <c r="ALG159" s="58"/>
      <c r="ALH159" s="58"/>
      <c r="ALI159" s="58"/>
      <c r="ALJ159" s="58"/>
      <c r="ALK159" s="58"/>
      <c r="ALL159" s="58"/>
      <c r="ALM159" s="58"/>
      <c r="ALN159" s="58"/>
      <c r="ALO159" s="58"/>
      <c r="ALP159" s="58"/>
      <c r="ALQ159" s="58"/>
      <c r="ALR159" s="58"/>
      <c r="ALS159" s="58"/>
      <c r="ALT159" s="58"/>
      <c r="ALU159" s="58"/>
      <c r="ALV159" s="58"/>
      <c r="ALW159" s="58"/>
      <c r="ALX159" s="58"/>
      <c r="ALY159" s="58"/>
      <c r="ALZ159" s="58"/>
      <c r="AMA159" s="58"/>
      <c r="AMB159" s="58"/>
      <c r="AMC159" s="58"/>
      <c r="AMD159" s="58"/>
      <c r="AME159" s="58"/>
      <c r="AMF159" s="58"/>
      <c r="AMG159" s="58"/>
      <c r="AMH159" s="58"/>
      <c r="AMI159" s="58"/>
      <c r="AMJ159" s="58"/>
    </row>
    <row r="160" customFormat="false" ht="15.8" hidden="false" customHeight="true" outlineLevel="0" collapsed="false">
      <c r="DG160" s="58"/>
      <c r="DH160" s="58"/>
      <c r="DI160" s="58"/>
      <c r="DJ160" s="58"/>
      <c r="DK160" s="58"/>
      <c r="DL160" s="58"/>
      <c r="DM160" s="58"/>
      <c r="DN160" s="58"/>
      <c r="DO160" s="58"/>
      <c r="DP160" s="58"/>
      <c r="DQ160" s="58"/>
      <c r="DR160" s="58"/>
      <c r="DS160" s="58"/>
      <c r="DT160" s="58"/>
      <c r="DU160" s="58"/>
      <c r="DV160" s="58"/>
      <c r="DW160" s="58"/>
      <c r="DX160" s="58"/>
      <c r="DY160" s="58"/>
      <c r="DZ160" s="58"/>
      <c r="EA160" s="58"/>
      <c r="EB160" s="58"/>
      <c r="EC160" s="58"/>
      <c r="ED160" s="58"/>
      <c r="EE160" s="58"/>
      <c r="EF160" s="58"/>
      <c r="EG160" s="58"/>
      <c r="EH160" s="58"/>
      <c r="EI160" s="58"/>
      <c r="EJ160" s="58"/>
      <c r="EK160" s="58"/>
      <c r="EL160" s="58"/>
      <c r="EM160" s="58"/>
      <c r="EN160" s="58"/>
      <c r="EO160" s="58"/>
      <c r="EP160" s="58"/>
      <c r="EQ160" s="58"/>
      <c r="ER160" s="58"/>
      <c r="ES160" s="58"/>
      <c r="ET160" s="58"/>
      <c r="EU160" s="58"/>
      <c r="EV160" s="58"/>
      <c r="EW160" s="58"/>
      <c r="EX160" s="58"/>
      <c r="EY160" s="58"/>
      <c r="EZ160" s="58"/>
      <c r="FA160" s="58"/>
      <c r="FB160" s="58"/>
      <c r="FC160" s="58"/>
      <c r="FD160" s="58"/>
      <c r="FE160" s="58"/>
      <c r="FF160" s="58"/>
      <c r="FG160" s="58"/>
      <c r="FH160" s="58"/>
      <c r="FI160" s="58"/>
      <c r="FJ160" s="58"/>
      <c r="FK160" s="58"/>
      <c r="FL160" s="58"/>
      <c r="FM160" s="58"/>
      <c r="FN160" s="58"/>
      <c r="FO160" s="58"/>
      <c r="FP160" s="58"/>
      <c r="FQ160" s="58"/>
      <c r="FR160" s="58"/>
      <c r="FS160" s="58"/>
      <c r="FT160" s="58"/>
      <c r="FU160" s="58"/>
      <c r="FV160" s="58"/>
      <c r="FW160" s="58"/>
      <c r="FX160" s="58"/>
      <c r="FY160" s="58"/>
      <c r="FZ160" s="58"/>
      <c r="GA160" s="58"/>
      <c r="GB160" s="58"/>
      <c r="GC160" s="58"/>
      <c r="GD160" s="58"/>
      <c r="GE160" s="58"/>
      <c r="GF160" s="58"/>
      <c r="GG160" s="58"/>
      <c r="GH160" s="58"/>
      <c r="GI160" s="58"/>
      <c r="GJ160" s="58"/>
      <c r="GK160" s="58"/>
      <c r="GL160" s="58"/>
      <c r="GM160" s="58"/>
      <c r="GN160" s="58"/>
      <c r="GO160" s="58"/>
      <c r="GP160" s="58"/>
      <c r="GQ160" s="58"/>
      <c r="GR160" s="58"/>
      <c r="GS160" s="58"/>
      <c r="GT160" s="58"/>
      <c r="GU160" s="58"/>
      <c r="GV160" s="58"/>
      <c r="GW160" s="58"/>
      <c r="GX160" s="58"/>
      <c r="GY160" s="58"/>
      <c r="GZ160" s="58"/>
      <c r="HA160" s="58"/>
      <c r="HB160" s="58"/>
      <c r="HC160" s="58"/>
      <c r="HD160" s="58"/>
      <c r="HE160" s="58"/>
      <c r="HF160" s="58"/>
      <c r="HG160" s="58"/>
      <c r="HH160" s="58"/>
      <c r="HI160" s="58"/>
      <c r="HJ160" s="58"/>
      <c r="HK160" s="58"/>
      <c r="HL160" s="58"/>
      <c r="HM160" s="58"/>
      <c r="HN160" s="58"/>
      <c r="HO160" s="58"/>
      <c r="HP160" s="58"/>
      <c r="HQ160" s="58"/>
      <c r="HR160" s="58"/>
      <c r="HS160" s="58"/>
      <c r="HT160" s="58"/>
      <c r="HU160" s="58"/>
      <c r="HV160" s="58"/>
      <c r="HW160" s="58"/>
      <c r="HX160" s="58"/>
      <c r="HY160" s="58"/>
      <c r="HZ160" s="58"/>
      <c r="IA160" s="58"/>
      <c r="IB160" s="58"/>
      <c r="IC160" s="58"/>
      <c r="ID160" s="58"/>
      <c r="IE160" s="58"/>
      <c r="IF160" s="58"/>
      <c r="IG160" s="58"/>
      <c r="IH160" s="58"/>
      <c r="II160" s="58"/>
      <c r="IJ160" s="58"/>
      <c r="IK160" s="58"/>
      <c r="IL160" s="58"/>
      <c r="IM160" s="58"/>
      <c r="IN160" s="58"/>
      <c r="IO160" s="58"/>
      <c r="IP160" s="58"/>
      <c r="IQ160" s="58"/>
      <c r="IR160" s="58"/>
      <c r="IS160" s="58"/>
      <c r="IT160" s="58"/>
      <c r="IU160" s="58"/>
      <c r="IV160" s="58"/>
      <c r="IW160" s="58"/>
      <c r="IX160" s="58"/>
      <c r="IY160" s="58"/>
      <c r="IZ160" s="58"/>
      <c r="JA160" s="58"/>
      <c r="JB160" s="58"/>
      <c r="JC160" s="58"/>
      <c r="JD160" s="58"/>
      <c r="JE160" s="58"/>
      <c r="JF160" s="58"/>
      <c r="JG160" s="58"/>
      <c r="JH160" s="58"/>
      <c r="JI160" s="58"/>
      <c r="JJ160" s="58"/>
      <c r="JK160" s="58"/>
      <c r="JL160" s="58"/>
      <c r="JM160" s="58"/>
      <c r="JN160" s="58"/>
      <c r="JO160" s="58"/>
      <c r="JP160" s="58"/>
      <c r="JQ160" s="58"/>
      <c r="JR160" s="58"/>
      <c r="JS160" s="58"/>
      <c r="JT160" s="58"/>
      <c r="JU160" s="58"/>
      <c r="JV160" s="58"/>
      <c r="JW160" s="58"/>
      <c r="JX160" s="58"/>
      <c r="JY160" s="58"/>
      <c r="JZ160" s="58"/>
      <c r="KA160" s="58"/>
      <c r="KB160" s="58"/>
      <c r="KC160" s="58"/>
      <c r="KD160" s="58"/>
      <c r="KE160" s="58"/>
      <c r="KF160" s="58"/>
      <c r="KG160" s="58"/>
      <c r="KH160" s="58"/>
      <c r="KI160" s="58"/>
      <c r="KJ160" s="58"/>
      <c r="KK160" s="58"/>
      <c r="KL160" s="58"/>
      <c r="KM160" s="58"/>
      <c r="KN160" s="58"/>
      <c r="KO160" s="58"/>
      <c r="KP160" s="58"/>
      <c r="KQ160" s="58"/>
      <c r="KR160" s="58"/>
      <c r="KS160" s="58"/>
      <c r="KT160" s="58"/>
      <c r="KU160" s="58"/>
      <c r="KV160" s="58"/>
      <c r="KW160" s="58"/>
      <c r="KX160" s="58"/>
      <c r="KY160" s="58"/>
      <c r="KZ160" s="58"/>
      <c r="LA160" s="58"/>
      <c r="LB160" s="58"/>
      <c r="LC160" s="58"/>
      <c r="LD160" s="58"/>
      <c r="LE160" s="58"/>
      <c r="LF160" s="58"/>
      <c r="LG160" s="58"/>
      <c r="LH160" s="58"/>
      <c r="LI160" s="58"/>
      <c r="LJ160" s="58"/>
      <c r="LK160" s="58"/>
      <c r="LL160" s="58"/>
      <c r="LM160" s="58"/>
      <c r="LN160" s="58"/>
      <c r="LO160" s="58"/>
      <c r="LP160" s="58"/>
      <c r="LQ160" s="58"/>
      <c r="LR160" s="58"/>
      <c r="LS160" s="58"/>
      <c r="LT160" s="58"/>
      <c r="LU160" s="58"/>
      <c r="LV160" s="58"/>
      <c r="LW160" s="58"/>
      <c r="LX160" s="58"/>
      <c r="LY160" s="58"/>
      <c r="LZ160" s="58"/>
      <c r="MA160" s="58"/>
      <c r="MB160" s="58"/>
      <c r="MC160" s="58"/>
      <c r="MD160" s="58"/>
      <c r="ME160" s="58"/>
      <c r="MF160" s="58"/>
      <c r="MG160" s="58"/>
      <c r="MH160" s="58"/>
      <c r="MI160" s="58"/>
      <c r="MJ160" s="58"/>
      <c r="MK160" s="58"/>
      <c r="ML160" s="58"/>
      <c r="MM160" s="58"/>
      <c r="MN160" s="58"/>
      <c r="MO160" s="58"/>
      <c r="MP160" s="58"/>
      <c r="MQ160" s="58"/>
      <c r="MR160" s="58"/>
      <c r="MS160" s="58"/>
      <c r="MT160" s="58"/>
      <c r="MU160" s="58"/>
      <c r="MV160" s="58"/>
      <c r="MW160" s="58"/>
      <c r="MX160" s="58"/>
      <c r="MY160" s="58"/>
      <c r="MZ160" s="58"/>
      <c r="NA160" s="58"/>
      <c r="NB160" s="58"/>
      <c r="NC160" s="58"/>
      <c r="ND160" s="58"/>
      <c r="NE160" s="58"/>
      <c r="NF160" s="58"/>
      <c r="NG160" s="58"/>
      <c r="NH160" s="58"/>
      <c r="NI160" s="58"/>
      <c r="NJ160" s="58"/>
      <c r="NK160" s="58"/>
      <c r="NL160" s="58"/>
      <c r="NM160" s="58"/>
      <c r="NN160" s="58"/>
      <c r="NO160" s="58"/>
      <c r="NP160" s="58"/>
      <c r="NQ160" s="58"/>
      <c r="NR160" s="58"/>
      <c r="NS160" s="58"/>
      <c r="NT160" s="58"/>
      <c r="NU160" s="58"/>
      <c r="NV160" s="58"/>
      <c r="NW160" s="58"/>
      <c r="NX160" s="58"/>
      <c r="NY160" s="58"/>
      <c r="NZ160" s="58"/>
      <c r="OA160" s="58"/>
      <c r="OB160" s="58"/>
      <c r="OC160" s="58"/>
      <c r="OD160" s="58"/>
      <c r="OE160" s="58"/>
      <c r="OF160" s="58"/>
      <c r="OG160" s="58"/>
      <c r="OH160" s="58"/>
      <c r="OI160" s="58"/>
      <c r="OJ160" s="58"/>
      <c r="OK160" s="58"/>
      <c r="OL160" s="58"/>
      <c r="OM160" s="58"/>
      <c r="ON160" s="58"/>
      <c r="OO160" s="58"/>
      <c r="OP160" s="58"/>
      <c r="OQ160" s="58"/>
      <c r="OR160" s="58"/>
      <c r="OS160" s="58"/>
      <c r="OT160" s="58"/>
      <c r="OU160" s="58"/>
      <c r="OV160" s="58"/>
      <c r="OW160" s="58"/>
      <c r="OX160" s="58"/>
      <c r="OY160" s="58"/>
      <c r="OZ160" s="58"/>
      <c r="PA160" s="58"/>
      <c r="PB160" s="58"/>
      <c r="PC160" s="58"/>
      <c r="PD160" s="58"/>
      <c r="PE160" s="58"/>
      <c r="PF160" s="58"/>
      <c r="PG160" s="58"/>
      <c r="PH160" s="58"/>
      <c r="PI160" s="58"/>
      <c r="PJ160" s="58"/>
      <c r="PK160" s="58"/>
      <c r="PL160" s="58"/>
      <c r="PM160" s="58"/>
      <c r="PN160" s="58"/>
      <c r="PO160" s="58"/>
      <c r="PP160" s="58"/>
      <c r="PQ160" s="58"/>
      <c r="PR160" s="58"/>
      <c r="PS160" s="58"/>
      <c r="PT160" s="58"/>
      <c r="PU160" s="58"/>
      <c r="PV160" s="58"/>
      <c r="PW160" s="58"/>
      <c r="PX160" s="58"/>
      <c r="PY160" s="58"/>
      <c r="PZ160" s="58"/>
      <c r="QA160" s="58"/>
      <c r="QB160" s="58"/>
      <c r="QC160" s="58"/>
      <c r="QD160" s="58"/>
      <c r="QE160" s="58"/>
      <c r="QF160" s="58"/>
      <c r="QG160" s="58"/>
      <c r="QH160" s="58"/>
      <c r="QI160" s="58"/>
      <c r="QJ160" s="58"/>
      <c r="QK160" s="58"/>
      <c r="QL160" s="58"/>
      <c r="QM160" s="58"/>
      <c r="QN160" s="58"/>
      <c r="QO160" s="58"/>
      <c r="QP160" s="58"/>
      <c r="QQ160" s="58"/>
      <c r="QR160" s="58"/>
      <c r="QS160" s="58"/>
      <c r="QT160" s="58"/>
      <c r="QU160" s="58"/>
      <c r="QV160" s="58"/>
      <c r="QW160" s="58"/>
      <c r="QX160" s="58"/>
      <c r="QY160" s="58"/>
      <c r="QZ160" s="58"/>
      <c r="RA160" s="58"/>
      <c r="RB160" s="58"/>
      <c r="RC160" s="58"/>
      <c r="RD160" s="58"/>
      <c r="RE160" s="58"/>
      <c r="RF160" s="58"/>
      <c r="RG160" s="58"/>
      <c r="RH160" s="58"/>
      <c r="RI160" s="58"/>
      <c r="RJ160" s="58"/>
      <c r="RK160" s="58"/>
      <c r="RL160" s="58"/>
      <c r="RM160" s="58"/>
      <c r="RN160" s="58"/>
      <c r="RO160" s="58"/>
      <c r="RP160" s="58"/>
      <c r="RQ160" s="58"/>
      <c r="RR160" s="58"/>
      <c r="RS160" s="58"/>
      <c r="RT160" s="58"/>
      <c r="RU160" s="58"/>
      <c r="RV160" s="58"/>
      <c r="RW160" s="58"/>
      <c r="RX160" s="58"/>
      <c r="RY160" s="58"/>
      <c r="RZ160" s="58"/>
      <c r="SA160" s="58"/>
      <c r="SB160" s="58"/>
      <c r="SC160" s="58"/>
      <c r="SD160" s="58"/>
      <c r="SE160" s="58"/>
      <c r="SF160" s="58"/>
      <c r="SG160" s="58"/>
      <c r="SH160" s="58"/>
      <c r="SI160" s="58"/>
      <c r="SJ160" s="58"/>
      <c r="SK160" s="58"/>
      <c r="SL160" s="58"/>
      <c r="SM160" s="58"/>
      <c r="SN160" s="58"/>
      <c r="SO160" s="58"/>
      <c r="SP160" s="58"/>
      <c r="SQ160" s="58"/>
      <c r="SR160" s="58"/>
      <c r="SS160" s="58"/>
      <c r="ST160" s="58"/>
      <c r="SU160" s="58"/>
      <c r="SV160" s="58"/>
      <c r="SW160" s="58"/>
      <c r="SX160" s="58"/>
      <c r="SY160" s="58"/>
      <c r="SZ160" s="58"/>
      <c r="TA160" s="58"/>
      <c r="TB160" s="58"/>
      <c r="TC160" s="58"/>
      <c r="TD160" s="58"/>
      <c r="TE160" s="58"/>
      <c r="TF160" s="58"/>
      <c r="TG160" s="58"/>
      <c r="TH160" s="58"/>
      <c r="TI160" s="58"/>
      <c r="TJ160" s="58"/>
      <c r="TK160" s="58"/>
      <c r="TL160" s="58"/>
      <c r="TM160" s="58"/>
      <c r="TN160" s="58"/>
      <c r="TO160" s="58"/>
      <c r="TP160" s="58"/>
      <c r="TQ160" s="58"/>
      <c r="TR160" s="58"/>
      <c r="TS160" s="58"/>
      <c r="TT160" s="58"/>
      <c r="TU160" s="58"/>
      <c r="TV160" s="58"/>
      <c r="TW160" s="58"/>
      <c r="TX160" s="58"/>
      <c r="TY160" s="58"/>
      <c r="TZ160" s="58"/>
      <c r="UA160" s="58"/>
      <c r="UB160" s="58"/>
      <c r="UC160" s="58"/>
      <c r="UD160" s="58"/>
      <c r="UE160" s="58"/>
      <c r="UF160" s="58"/>
      <c r="UG160" s="58"/>
      <c r="UH160" s="58"/>
      <c r="UI160" s="58"/>
      <c r="UJ160" s="58"/>
      <c r="UK160" s="58"/>
      <c r="UL160" s="58"/>
      <c r="UM160" s="58"/>
      <c r="UN160" s="58"/>
      <c r="UO160" s="58"/>
      <c r="UP160" s="58"/>
      <c r="UQ160" s="58"/>
      <c r="UR160" s="58"/>
      <c r="US160" s="58"/>
      <c r="UT160" s="58"/>
      <c r="UU160" s="58"/>
      <c r="UV160" s="58"/>
      <c r="UW160" s="58"/>
      <c r="UX160" s="58"/>
      <c r="UY160" s="58"/>
      <c r="UZ160" s="58"/>
      <c r="VA160" s="58"/>
      <c r="VB160" s="58"/>
      <c r="VC160" s="58"/>
      <c r="VD160" s="58"/>
      <c r="VE160" s="58"/>
      <c r="VF160" s="58"/>
      <c r="VG160" s="58"/>
      <c r="VH160" s="58"/>
      <c r="VI160" s="58"/>
      <c r="VJ160" s="58"/>
      <c r="VK160" s="58"/>
      <c r="VL160" s="58"/>
      <c r="VM160" s="58"/>
      <c r="VN160" s="58"/>
      <c r="VO160" s="58"/>
      <c r="VP160" s="58"/>
      <c r="VQ160" s="58"/>
      <c r="VR160" s="58"/>
      <c r="VS160" s="58"/>
      <c r="VT160" s="58"/>
      <c r="VU160" s="58"/>
      <c r="VV160" s="58"/>
      <c r="VW160" s="58"/>
      <c r="VX160" s="58"/>
      <c r="VY160" s="58"/>
      <c r="VZ160" s="58"/>
      <c r="WA160" s="58"/>
      <c r="WB160" s="58"/>
      <c r="WC160" s="58"/>
      <c r="WD160" s="58"/>
      <c r="WE160" s="58"/>
      <c r="WF160" s="58"/>
      <c r="WG160" s="58"/>
      <c r="WH160" s="58"/>
      <c r="WI160" s="58"/>
      <c r="WJ160" s="58"/>
      <c r="WK160" s="58"/>
      <c r="WL160" s="58"/>
      <c r="WM160" s="58"/>
      <c r="WN160" s="58"/>
      <c r="WO160" s="58"/>
      <c r="WP160" s="58"/>
      <c r="WQ160" s="58"/>
      <c r="WR160" s="58"/>
      <c r="WS160" s="58"/>
      <c r="WT160" s="58"/>
      <c r="WU160" s="58"/>
      <c r="WV160" s="58"/>
      <c r="WW160" s="58"/>
      <c r="WX160" s="58"/>
      <c r="WY160" s="58"/>
      <c r="WZ160" s="58"/>
      <c r="XA160" s="58"/>
      <c r="XB160" s="58"/>
      <c r="XC160" s="58"/>
      <c r="XD160" s="58"/>
      <c r="XE160" s="58"/>
      <c r="XF160" s="58"/>
      <c r="XG160" s="58"/>
      <c r="XH160" s="58"/>
      <c r="XI160" s="58"/>
      <c r="XJ160" s="58"/>
      <c r="XK160" s="58"/>
      <c r="XL160" s="58"/>
      <c r="XM160" s="58"/>
      <c r="XN160" s="58"/>
      <c r="XO160" s="58"/>
      <c r="XP160" s="58"/>
      <c r="XQ160" s="58"/>
      <c r="XR160" s="58"/>
      <c r="XS160" s="58"/>
      <c r="XT160" s="58"/>
      <c r="XU160" s="58"/>
      <c r="XV160" s="58"/>
      <c r="XW160" s="58"/>
      <c r="XX160" s="58"/>
      <c r="XY160" s="58"/>
      <c r="XZ160" s="58"/>
      <c r="YA160" s="58"/>
      <c r="YB160" s="58"/>
      <c r="YC160" s="58"/>
      <c r="YD160" s="58"/>
      <c r="YE160" s="58"/>
      <c r="YF160" s="58"/>
      <c r="YG160" s="58"/>
      <c r="YH160" s="58"/>
      <c r="YI160" s="58"/>
      <c r="YJ160" s="58"/>
      <c r="YK160" s="58"/>
      <c r="YL160" s="58"/>
      <c r="YM160" s="58"/>
      <c r="YN160" s="58"/>
      <c r="YO160" s="58"/>
      <c r="YP160" s="58"/>
      <c r="YQ160" s="58"/>
      <c r="YR160" s="58"/>
      <c r="YS160" s="58"/>
      <c r="YT160" s="58"/>
      <c r="YU160" s="58"/>
      <c r="YV160" s="58"/>
      <c r="YW160" s="58"/>
      <c r="YX160" s="58"/>
      <c r="YY160" s="58"/>
      <c r="YZ160" s="58"/>
      <c r="ZA160" s="58"/>
      <c r="ZB160" s="58"/>
      <c r="ZC160" s="58"/>
      <c r="ZD160" s="58"/>
      <c r="ZE160" s="58"/>
      <c r="ZF160" s="58"/>
      <c r="ZG160" s="58"/>
      <c r="ZH160" s="58"/>
      <c r="ZI160" s="58"/>
      <c r="ZJ160" s="58"/>
      <c r="ZK160" s="58"/>
      <c r="ZL160" s="58"/>
      <c r="ZM160" s="58"/>
      <c r="ZN160" s="58"/>
      <c r="ZO160" s="58"/>
      <c r="ZP160" s="58"/>
      <c r="ZQ160" s="58"/>
      <c r="ZR160" s="58"/>
      <c r="ZS160" s="58"/>
      <c r="ZT160" s="58"/>
      <c r="ZU160" s="58"/>
      <c r="ZV160" s="58"/>
      <c r="ZW160" s="58"/>
      <c r="ZX160" s="58"/>
      <c r="ZY160" s="58"/>
      <c r="ZZ160" s="58"/>
      <c r="AAA160" s="58"/>
      <c r="AAB160" s="58"/>
      <c r="AAC160" s="58"/>
      <c r="AAD160" s="58"/>
      <c r="AAE160" s="58"/>
      <c r="AAF160" s="58"/>
      <c r="AAG160" s="58"/>
      <c r="AAH160" s="58"/>
      <c r="AAI160" s="58"/>
      <c r="AAJ160" s="58"/>
      <c r="AAK160" s="58"/>
      <c r="AAL160" s="58"/>
      <c r="AAM160" s="58"/>
      <c r="AAN160" s="58"/>
      <c r="AAO160" s="58"/>
      <c r="AAP160" s="58"/>
      <c r="AAQ160" s="58"/>
      <c r="AAR160" s="58"/>
      <c r="AAS160" s="58"/>
      <c r="AAT160" s="58"/>
      <c r="AAU160" s="58"/>
      <c r="AAV160" s="58"/>
      <c r="AAW160" s="58"/>
      <c r="AAX160" s="58"/>
      <c r="AAY160" s="58"/>
      <c r="AAZ160" s="58"/>
      <c r="ABA160" s="58"/>
      <c r="ABB160" s="58"/>
      <c r="ABC160" s="58"/>
      <c r="ABD160" s="58"/>
      <c r="ABE160" s="58"/>
      <c r="ABF160" s="58"/>
      <c r="ABG160" s="58"/>
      <c r="ABH160" s="58"/>
      <c r="ABI160" s="58"/>
      <c r="ABJ160" s="58"/>
      <c r="ABK160" s="58"/>
      <c r="ABL160" s="58"/>
      <c r="ABM160" s="58"/>
      <c r="ABN160" s="58"/>
      <c r="ABO160" s="58"/>
      <c r="ABP160" s="58"/>
      <c r="ABQ160" s="58"/>
      <c r="ABR160" s="58"/>
      <c r="ABS160" s="58"/>
      <c r="ABT160" s="58"/>
      <c r="ABU160" s="58"/>
      <c r="ABV160" s="58"/>
      <c r="ABW160" s="58"/>
      <c r="ABX160" s="58"/>
      <c r="ABY160" s="58"/>
      <c r="ABZ160" s="58"/>
      <c r="ACA160" s="58"/>
      <c r="ACB160" s="58"/>
      <c r="ACC160" s="58"/>
      <c r="ACD160" s="58"/>
      <c r="ACE160" s="58"/>
      <c r="ACF160" s="58"/>
      <c r="ACG160" s="58"/>
      <c r="ACH160" s="58"/>
      <c r="ACI160" s="58"/>
      <c r="ACJ160" s="58"/>
      <c r="ACK160" s="58"/>
      <c r="ACL160" s="58"/>
      <c r="ACM160" s="58"/>
      <c r="ACN160" s="58"/>
      <c r="ACO160" s="58"/>
      <c r="ACP160" s="58"/>
      <c r="ACQ160" s="58"/>
      <c r="ACR160" s="58"/>
      <c r="ACS160" s="58"/>
      <c r="ACT160" s="58"/>
      <c r="ACU160" s="58"/>
      <c r="ACV160" s="58"/>
      <c r="ACW160" s="58"/>
      <c r="ACX160" s="58"/>
      <c r="ACY160" s="58"/>
      <c r="ACZ160" s="58"/>
      <c r="ADA160" s="58"/>
      <c r="ADB160" s="58"/>
      <c r="ADC160" s="58"/>
      <c r="ADD160" s="58"/>
      <c r="ADE160" s="58"/>
      <c r="ADF160" s="58"/>
      <c r="ADG160" s="58"/>
      <c r="ADH160" s="58"/>
      <c r="ADI160" s="58"/>
      <c r="ADJ160" s="58"/>
      <c r="ADK160" s="58"/>
      <c r="ADL160" s="58"/>
      <c r="ADM160" s="58"/>
      <c r="ADN160" s="58"/>
      <c r="ADO160" s="58"/>
      <c r="ADP160" s="58"/>
      <c r="ADQ160" s="58"/>
      <c r="ADR160" s="58"/>
      <c r="ADS160" s="58"/>
      <c r="ADT160" s="58"/>
      <c r="ADU160" s="58"/>
      <c r="ADV160" s="58"/>
      <c r="ADW160" s="58"/>
      <c r="ADX160" s="58"/>
      <c r="ADY160" s="58"/>
      <c r="ADZ160" s="58"/>
      <c r="AEA160" s="58"/>
      <c r="AEB160" s="58"/>
      <c r="AEC160" s="58"/>
      <c r="AED160" s="58"/>
      <c r="AEE160" s="58"/>
      <c r="AEF160" s="58"/>
      <c r="AEG160" s="58"/>
      <c r="AEH160" s="58"/>
      <c r="AEI160" s="58"/>
      <c r="AEJ160" s="58"/>
      <c r="AEK160" s="58"/>
      <c r="AEL160" s="58"/>
      <c r="AEM160" s="58"/>
      <c r="AEN160" s="58"/>
      <c r="AEO160" s="58"/>
      <c r="AEP160" s="58"/>
      <c r="AEQ160" s="58"/>
      <c r="AER160" s="58"/>
      <c r="AES160" s="58"/>
      <c r="AET160" s="58"/>
      <c r="AEU160" s="58"/>
      <c r="AEV160" s="58"/>
      <c r="AEW160" s="58"/>
      <c r="AEX160" s="58"/>
      <c r="AEY160" s="58"/>
      <c r="AEZ160" s="58"/>
      <c r="AFA160" s="58"/>
      <c r="AFB160" s="58"/>
      <c r="AFC160" s="58"/>
      <c r="AFD160" s="58"/>
      <c r="AFE160" s="58"/>
      <c r="AFF160" s="58"/>
      <c r="AFG160" s="58"/>
      <c r="AFH160" s="58"/>
      <c r="AFI160" s="58"/>
      <c r="AFJ160" s="58"/>
      <c r="AFK160" s="58"/>
      <c r="AFL160" s="58"/>
      <c r="AFM160" s="58"/>
      <c r="AFN160" s="58"/>
      <c r="AFO160" s="58"/>
      <c r="AFP160" s="58"/>
      <c r="AFQ160" s="58"/>
      <c r="AFR160" s="58"/>
      <c r="AFS160" s="58"/>
      <c r="AFT160" s="58"/>
      <c r="AFU160" s="58"/>
      <c r="AFV160" s="58"/>
      <c r="AFW160" s="58"/>
      <c r="AFX160" s="58"/>
      <c r="AFY160" s="58"/>
      <c r="AFZ160" s="58"/>
      <c r="AGA160" s="58"/>
      <c r="AGB160" s="58"/>
      <c r="AGC160" s="58"/>
      <c r="AGD160" s="58"/>
      <c r="AGE160" s="58"/>
      <c r="AGF160" s="58"/>
      <c r="AGG160" s="58"/>
      <c r="AGH160" s="58"/>
      <c r="AGI160" s="58"/>
      <c r="AGJ160" s="58"/>
      <c r="AGK160" s="58"/>
      <c r="AGL160" s="58"/>
      <c r="AGM160" s="58"/>
      <c r="AGN160" s="58"/>
      <c r="AGO160" s="58"/>
      <c r="AGP160" s="58"/>
      <c r="AGQ160" s="58"/>
      <c r="AGR160" s="58"/>
      <c r="AGS160" s="58"/>
      <c r="AGT160" s="58"/>
      <c r="AGU160" s="58"/>
      <c r="AGV160" s="58"/>
      <c r="AGW160" s="58"/>
      <c r="AGX160" s="58"/>
      <c r="AGY160" s="58"/>
      <c r="AGZ160" s="58"/>
      <c r="AHA160" s="58"/>
      <c r="AHB160" s="58"/>
      <c r="AHC160" s="58"/>
      <c r="AHD160" s="58"/>
      <c r="AHE160" s="58"/>
      <c r="AHF160" s="58"/>
      <c r="AHG160" s="58"/>
      <c r="AHH160" s="58"/>
      <c r="AHI160" s="58"/>
      <c r="AHJ160" s="58"/>
      <c r="AHK160" s="58"/>
      <c r="AHL160" s="58"/>
      <c r="AHM160" s="58"/>
      <c r="AHN160" s="58"/>
      <c r="AHO160" s="58"/>
      <c r="AHP160" s="58"/>
      <c r="AHQ160" s="58"/>
      <c r="AHR160" s="58"/>
      <c r="AHS160" s="58"/>
      <c r="AHT160" s="58"/>
      <c r="AHU160" s="58"/>
      <c r="AHV160" s="58"/>
      <c r="AHW160" s="58"/>
      <c r="AHX160" s="58"/>
      <c r="AHY160" s="58"/>
      <c r="AHZ160" s="58"/>
      <c r="AIA160" s="58"/>
      <c r="AIB160" s="58"/>
      <c r="AIC160" s="58"/>
      <c r="AID160" s="58"/>
      <c r="AIE160" s="58"/>
      <c r="AIF160" s="58"/>
      <c r="AIG160" s="58"/>
      <c r="AIH160" s="58"/>
      <c r="AII160" s="58"/>
      <c r="AIJ160" s="58"/>
      <c r="AIK160" s="58"/>
      <c r="AIL160" s="58"/>
      <c r="AIM160" s="58"/>
      <c r="AIN160" s="58"/>
      <c r="AIO160" s="58"/>
      <c r="AIP160" s="58"/>
      <c r="AIQ160" s="58"/>
      <c r="AIR160" s="58"/>
      <c r="AIS160" s="58"/>
      <c r="AIT160" s="58"/>
      <c r="AIU160" s="58"/>
      <c r="AIV160" s="58"/>
      <c r="AIW160" s="58"/>
      <c r="AIX160" s="58"/>
      <c r="AIY160" s="58"/>
      <c r="AIZ160" s="58"/>
      <c r="AJA160" s="58"/>
      <c r="AJB160" s="58"/>
      <c r="AJC160" s="58"/>
      <c r="AJD160" s="58"/>
      <c r="AJE160" s="58"/>
      <c r="AJF160" s="58"/>
      <c r="AJG160" s="58"/>
      <c r="AJH160" s="58"/>
      <c r="AJI160" s="58"/>
      <c r="AJJ160" s="58"/>
      <c r="AJK160" s="58"/>
      <c r="AJL160" s="58"/>
      <c r="AJM160" s="58"/>
      <c r="AJN160" s="58"/>
      <c r="AJO160" s="58"/>
      <c r="AJP160" s="58"/>
      <c r="AJQ160" s="58"/>
      <c r="AJR160" s="58"/>
      <c r="AJS160" s="58"/>
      <c r="AJT160" s="58"/>
      <c r="AJU160" s="58"/>
      <c r="AJV160" s="58"/>
      <c r="AJW160" s="58"/>
      <c r="AJX160" s="58"/>
      <c r="AJY160" s="58"/>
      <c r="AJZ160" s="58"/>
      <c r="AKA160" s="58"/>
      <c r="AKB160" s="58"/>
      <c r="AKC160" s="58"/>
      <c r="AKD160" s="58"/>
      <c r="AKE160" s="58"/>
      <c r="AKF160" s="58"/>
      <c r="AKG160" s="58"/>
      <c r="AKH160" s="58"/>
      <c r="AKI160" s="58"/>
      <c r="AKJ160" s="58"/>
      <c r="AKK160" s="58"/>
      <c r="AKL160" s="58"/>
      <c r="AKM160" s="58"/>
      <c r="AKN160" s="58"/>
      <c r="AKO160" s="58"/>
      <c r="AKP160" s="58"/>
      <c r="AKQ160" s="58"/>
      <c r="AKR160" s="58"/>
      <c r="AKS160" s="58"/>
      <c r="AKT160" s="58"/>
      <c r="AKU160" s="58"/>
      <c r="AKV160" s="58"/>
      <c r="AKW160" s="58"/>
      <c r="AKX160" s="58"/>
      <c r="AKY160" s="58"/>
      <c r="AKZ160" s="58"/>
      <c r="ALA160" s="58"/>
      <c r="ALB160" s="58"/>
      <c r="ALC160" s="58"/>
      <c r="ALD160" s="58"/>
      <c r="ALE160" s="58"/>
      <c r="ALF160" s="58"/>
      <c r="ALG160" s="58"/>
      <c r="ALH160" s="58"/>
      <c r="ALI160" s="58"/>
      <c r="ALJ160" s="58"/>
      <c r="ALK160" s="58"/>
      <c r="ALL160" s="58"/>
      <c r="ALM160" s="58"/>
      <c r="ALN160" s="58"/>
      <c r="ALO160" s="58"/>
      <c r="ALP160" s="58"/>
      <c r="ALQ160" s="58"/>
      <c r="ALR160" s="58"/>
      <c r="ALS160" s="58"/>
      <c r="ALT160" s="58"/>
      <c r="ALU160" s="58"/>
      <c r="ALV160" s="58"/>
      <c r="ALW160" s="58"/>
      <c r="ALX160" s="58"/>
      <c r="ALY160" s="58"/>
      <c r="ALZ160" s="58"/>
      <c r="AMA160" s="58"/>
      <c r="AMB160" s="58"/>
      <c r="AMC160" s="58"/>
      <c r="AMD160" s="58"/>
      <c r="AME160" s="58"/>
      <c r="AMF160" s="58"/>
      <c r="AMG160" s="58"/>
      <c r="AMH160" s="58"/>
      <c r="AMI160" s="58"/>
      <c r="AMJ160" s="58"/>
    </row>
    <row r="161" customFormat="false" ht="22.7" hidden="false" customHeight="true" outlineLevel="0" collapsed="false">
      <c r="I161" s="60" t="n">
        <f aca="false">SUM(I159:I159)</f>
        <v>0</v>
      </c>
      <c r="DG161" s="58"/>
      <c r="DH161" s="58"/>
      <c r="DI161" s="58"/>
      <c r="DJ161" s="58"/>
      <c r="DK161" s="58"/>
      <c r="DL161" s="58"/>
      <c r="DM161" s="58"/>
      <c r="DN161" s="58"/>
      <c r="DO161" s="58"/>
      <c r="DP161" s="58"/>
      <c r="DQ161" s="58"/>
      <c r="DR161" s="58"/>
      <c r="DS161" s="58"/>
      <c r="DT161" s="58"/>
      <c r="DU161" s="58"/>
      <c r="DV161" s="58"/>
      <c r="DW161" s="58"/>
      <c r="DX161" s="58"/>
      <c r="DY161" s="58"/>
      <c r="DZ161" s="58"/>
      <c r="EA161" s="58"/>
      <c r="EB161" s="58"/>
      <c r="EC161" s="58"/>
      <c r="ED161" s="58"/>
      <c r="EE161" s="58"/>
      <c r="EF161" s="58"/>
      <c r="EG161" s="58"/>
      <c r="EH161" s="58"/>
      <c r="EI161" s="58"/>
      <c r="EJ161" s="58"/>
      <c r="EK161" s="58"/>
      <c r="EL161" s="58"/>
      <c r="EM161" s="58"/>
      <c r="EN161" s="58"/>
      <c r="EO161" s="58"/>
      <c r="EP161" s="58"/>
      <c r="EQ161" s="58"/>
      <c r="ER161" s="58"/>
      <c r="ES161" s="58"/>
      <c r="ET161" s="58"/>
      <c r="EU161" s="58"/>
      <c r="EV161" s="58"/>
      <c r="EW161" s="58"/>
      <c r="EX161" s="58"/>
      <c r="EY161" s="58"/>
      <c r="EZ161" s="58"/>
      <c r="FA161" s="58"/>
      <c r="FB161" s="58"/>
      <c r="FC161" s="58"/>
      <c r="FD161" s="58"/>
      <c r="FE161" s="58"/>
      <c r="FF161" s="58"/>
      <c r="FG161" s="58"/>
      <c r="FH161" s="58"/>
      <c r="FI161" s="58"/>
      <c r="FJ161" s="58"/>
      <c r="FK161" s="58"/>
      <c r="FL161" s="58"/>
      <c r="FM161" s="58"/>
      <c r="FN161" s="58"/>
      <c r="FO161" s="58"/>
      <c r="FP161" s="58"/>
      <c r="FQ161" s="58"/>
      <c r="FR161" s="58"/>
      <c r="FS161" s="58"/>
      <c r="FT161" s="58"/>
      <c r="FU161" s="58"/>
      <c r="FV161" s="58"/>
      <c r="FW161" s="58"/>
      <c r="FX161" s="58"/>
      <c r="FY161" s="58"/>
      <c r="FZ161" s="58"/>
      <c r="GA161" s="58"/>
      <c r="GB161" s="58"/>
      <c r="GC161" s="58"/>
      <c r="GD161" s="58"/>
      <c r="GE161" s="58"/>
      <c r="GF161" s="58"/>
      <c r="GG161" s="58"/>
      <c r="GH161" s="58"/>
      <c r="GI161" s="58"/>
      <c r="GJ161" s="58"/>
      <c r="GK161" s="58"/>
      <c r="GL161" s="58"/>
      <c r="GM161" s="58"/>
      <c r="GN161" s="58"/>
      <c r="GO161" s="58"/>
      <c r="GP161" s="58"/>
      <c r="GQ161" s="58"/>
      <c r="GR161" s="58"/>
      <c r="GS161" s="58"/>
      <c r="GT161" s="58"/>
      <c r="GU161" s="58"/>
      <c r="GV161" s="58"/>
      <c r="GW161" s="58"/>
      <c r="GX161" s="58"/>
      <c r="GY161" s="58"/>
      <c r="GZ161" s="58"/>
      <c r="HA161" s="58"/>
      <c r="HB161" s="58"/>
      <c r="HC161" s="58"/>
      <c r="HD161" s="58"/>
      <c r="HE161" s="58"/>
      <c r="HF161" s="58"/>
      <c r="HG161" s="58"/>
      <c r="HH161" s="58"/>
      <c r="HI161" s="58"/>
      <c r="HJ161" s="58"/>
      <c r="HK161" s="58"/>
      <c r="HL161" s="58"/>
      <c r="HM161" s="58"/>
      <c r="HN161" s="58"/>
      <c r="HO161" s="58"/>
      <c r="HP161" s="58"/>
      <c r="HQ161" s="58"/>
      <c r="HR161" s="58"/>
      <c r="HS161" s="58"/>
      <c r="HT161" s="58"/>
      <c r="HU161" s="58"/>
      <c r="HV161" s="58"/>
      <c r="HW161" s="58"/>
      <c r="HX161" s="58"/>
      <c r="HY161" s="58"/>
      <c r="HZ161" s="58"/>
      <c r="IA161" s="58"/>
      <c r="IB161" s="58"/>
      <c r="IC161" s="58"/>
      <c r="ID161" s="58"/>
      <c r="IE161" s="58"/>
      <c r="IF161" s="58"/>
      <c r="IG161" s="58"/>
      <c r="IH161" s="58"/>
      <c r="II161" s="58"/>
      <c r="IJ161" s="58"/>
      <c r="IK161" s="58"/>
      <c r="IL161" s="58"/>
      <c r="IM161" s="58"/>
      <c r="IN161" s="58"/>
      <c r="IO161" s="58"/>
      <c r="IP161" s="58"/>
      <c r="IQ161" s="58"/>
      <c r="IR161" s="58"/>
      <c r="IS161" s="58"/>
      <c r="IT161" s="58"/>
      <c r="IU161" s="58"/>
      <c r="IV161" s="58"/>
      <c r="IW161" s="58"/>
      <c r="IX161" s="58"/>
      <c r="IY161" s="58"/>
      <c r="IZ161" s="58"/>
      <c r="JA161" s="58"/>
      <c r="JB161" s="58"/>
      <c r="JC161" s="58"/>
      <c r="JD161" s="58"/>
      <c r="JE161" s="58"/>
      <c r="JF161" s="58"/>
      <c r="JG161" s="58"/>
      <c r="JH161" s="58"/>
      <c r="JI161" s="58"/>
      <c r="JJ161" s="58"/>
      <c r="JK161" s="58"/>
      <c r="JL161" s="58"/>
      <c r="JM161" s="58"/>
      <c r="JN161" s="58"/>
      <c r="JO161" s="58"/>
      <c r="JP161" s="58"/>
      <c r="JQ161" s="58"/>
      <c r="JR161" s="58"/>
      <c r="JS161" s="58"/>
      <c r="JT161" s="58"/>
      <c r="JU161" s="58"/>
      <c r="JV161" s="58"/>
      <c r="JW161" s="58"/>
      <c r="JX161" s="58"/>
      <c r="JY161" s="58"/>
      <c r="JZ161" s="58"/>
      <c r="KA161" s="58"/>
      <c r="KB161" s="58"/>
      <c r="KC161" s="58"/>
      <c r="KD161" s="58"/>
      <c r="KE161" s="58"/>
      <c r="KF161" s="58"/>
      <c r="KG161" s="58"/>
      <c r="KH161" s="58"/>
      <c r="KI161" s="58"/>
      <c r="KJ161" s="58"/>
      <c r="KK161" s="58"/>
      <c r="KL161" s="58"/>
      <c r="KM161" s="58"/>
      <c r="KN161" s="58"/>
      <c r="KO161" s="58"/>
      <c r="KP161" s="58"/>
      <c r="KQ161" s="58"/>
      <c r="KR161" s="58"/>
      <c r="KS161" s="58"/>
      <c r="KT161" s="58"/>
      <c r="KU161" s="58"/>
      <c r="KV161" s="58"/>
      <c r="KW161" s="58"/>
      <c r="KX161" s="58"/>
      <c r="KY161" s="58"/>
      <c r="KZ161" s="58"/>
      <c r="LA161" s="58"/>
      <c r="LB161" s="58"/>
      <c r="LC161" s="58"/>
      <c r="LD161" s="58"/>
      <c r="LE161" s="58"/>
      <c r="LF161" s="58"/>
      <c r="LG161" s="58"/>
      <c r="LH161" s="58"/>
      <c r="LI161" s="58"/>
      <c r="LJ161" s="58"/>
      <c r="LK161" s="58"/>
      <c r="LL161" s="58"/>
      <c r="LM161" s="58"/>
      <c r="LN161" s="58"/>
      <c r="LO161" s="58"/>
      <c r="LP161" s="58"/>
      <c r="LQ161" s="58"/>
      <c r="LR161" s="58"/>
      <c r="LS161" s="58"/>
      <c r="LT161" s="58"/>
      <c r="LU161" s="58"/>
      <c r="LV161" s="58"/>
      <c r="LW161" s="58"/>
      <c r="LX161" s="58"/>
      <c r="LY161" s="58"/>
      <c r="LZ161" s="58"/>
      <c r="MA161" s="58"/>
      <c r="MB161" s="58"/>
      <c r="MC161" s="58"/>
      <c r="MD161" s="58"/>
      <c r="ME161" s="58"/>
      <c r="MF161" s="58"/>
      <c r="MG161" s="58"/>
      <c r="MH161" s="58"/>
      <c r="MI161" s="58"/>
      <c r="MJ161" s="58"/>
      <c r="MK161" s="58"/>
      <c r="ML161" s="58"/>
      <c r="MM161" s="58"/>
      <c r="MN161" s="58"/>
      <c r="MO161" s="58"/>
      <c r="MP161" s="58"/>
      <c r="MQ161" s="58"/>
      <c r="MR161" s="58"/>
      <c r="MS161" s="58"/>
      <c r="MT161" s="58"/>
      <c r="MU161" s="58"/>
      <c r="MV161" s="58"/>
      <c r="MW161" s="58"/>
      <c r="MX161" s="58"/>
      <c r="MY161" s="58"/>
      <c r="MZ161" s="58"/>
      <c r="NA161" s="58"/>
      <c r="NB161" s="58"/>
      <c r="NC161" s="58"/>
      <c r="ND161" s="58"/>
      <c r="NE161" s="58"/>
      <c r="NF161" s="58"/>
      <c r="NG161" s="58"/>
      <c r="NH161" s="58"/>
      <c r="NI161" s="58"/>
      <c r="NJ161" s="58"/>
      <c r="NK161" s="58"/>
      <c r="NL161" s="58"/>
      <c r="NM161" s="58"/>
      <c r="NN161" s="58"/>
      <c r="NO161" s="58"/>
      <c r="NP161" s="58"/>
      <c r="NQ161" s="58"/>
      <c r="NR161" s="58"/>
      <c r="NS161" s="58"/>
      <c r="NT161" s="58"/>
      <c r="NU161" s="58"/>
      <c r="NV161" s="58"/>
      <c r="NW161" s="58"/>
      <c r="NX161" s="58"/>
      <c r="NY161" s="58"/>
      <c r="NZ161" s="58"/>
      <c r="OA161" s="58"/>
      <c r="OB161" s="58"/>
      <c r="OC161" s="58"/>
      <c r="OD161" s="58"/>
      <c r="OE161" s="58"/>
      <c r="OF161" s="58"/>
      <c r="OG161" s="58"/>
      <c r="OH161" s="58"/>
      <c r="OI161" s="58"/>
      <c r="OJ161" s="58"/>
      <c r="OK161" s="58"/>
      <c r="OL161" s="58"/>
      <c r="OM161" s="58"/>
      <c r="ON161" s="58"/>
      <c r="OO161" s="58"/>
      <c r="OP161" s="58"/>
      <c r="OQ161" s="58"/>
      <c r="OR161" s="58"/>
      <c r="OS161" s="58"/>
      <c r="OT161" s="58"/>
      <c r="OU161" s="58"/>
      <c r="OV161" s="58"/>
      <c r="OW161" s="58"/>
      <c r="OX161" s="58"/>
      <c r="OY161" s="58"/>
      <c r="OZ161" s="58"/>
      <c r="PA161" s="58"/>
      <c r="PB161" s="58"/>
      <c r="PC161" s="58"/>
      <c r="PD161" s="58"/>
      <c r="PE161" s="58"/>
      <c r="PF161" s="58"/>
      <c r="PG161" s="58"/>
      <c r="PH161" s="58"/>
      <c r="PI161" s="58"/>
      <c r="PJ161" s="58"/>
      <c r="PK161" s="58"/>
      <c r="PL161" s="58"/>
      <c r="PM161" s="58"/>
      <c r="PN161" s="58"/>
      <c r="PO161" s="58"/>
      <c r="PP161" s="58"/>
      <c r="PQ161" s="58"/>
      <c r="PR161" s="58"/>
      <c r="PS161" s="58"/>
      <c r="PT161" s="58"/>
      <c r="PU161" s="58"/>
      <c r="PV161" s="58"/>
      <c r="PW161" s="58"/>
      <c r="PX161" s="58"/>
      <c r="PY161" s="58"/>
      <c r="PZ161" s="58"/>
      <c r="QA161" s="58"/>
      <c r="QB161" s="58"/>
      <c r="QC161" s="58"/>
      <c r="QD161" s="58"/>
      <c r="QE161" s="58"/>
      <c r="QF161" s="58"/>
      <c r="QG161" s="58"/>
      <c r="QH161" s="58"/>
      <c r="QI161" s="58"/>
      <c r="QJ161" s="58"/>
      <c r="QK161" s="58"/>
      <c r="QL161" s="58"/>
      <c r="QM161" s="58"/>
      <c r="QN161" s="58"/>
      <c r="QO161" s="58"/>
      <c r="QP161" s="58"/>
      <c r="QQ161" s="58"/>
      <c r="QR161" s="58"/>
      <c r="QS161" s="58"/>
      <c r="QT161" s="58"/>
      <c r="QU161" s="58"/>
      <c r="QV161" s="58"/>
      <c r="QW161" s="58"/>
      <c r="QX161" s="58"/>
      <c r="QY161" s="58"/>
      <c r="QZ161" s="58"/>
      <c r="RA161" s="58"/>
      <c r="RB161" s="58"/>
      <c r="RC161" s="58"/>
      <c r="RD161" s="58"/>
      <c r="RE161" s="58"/>
      <c r="RF161" s="58"/>
      <c r="RG161" s="58"/>
      <c r="RH161" s="58"/>
      <c r="RI161" s="58"/>
      <c r="RJ161" s="58"/>
      <c r="RK161" s="58"/>
      <c r="RL161" s="58"/>
      <c r="RM161" s="58"/>
      <c r="RN161" s="58"/>
      <c r="RO161" s="58"/>
      <c r="RP161" s="58"/>
      <c r="RQ161" s="58"/>
      <c r="RR161" s="58"/>
      <c r="RS161" s="58"/>
      <c r="RT161" s="58"/>
      <c r="RU161" s="58"/>
      <c r="RV161" s="58"/>
      <c r="RW161" s="58"/>
      <c r="RX161" s="58"/>
      <c r="RY161" s="58"/>
      <c r="RZ161" s="58"/>
      <c r="SA161" s="58"/>
      <c r="SB161" s="58"/>
      <c r="SC161" s="58"/>
      <c r="SD161" s="58"/>
      <c r="SE161" s="58"/>
      <c r="SF161" s="58"/>
      <c r="SG161" s="58"/>
      <c r="SH161" s="58"/>
      <c r="SI161" s="58"/>
      <c r="SJ161" s="58"/>
      <c r="SK161" s="58"/>
      <c r="SL161" s="58"/>
      <c r="SM161" s="58"/>
      <c r="SN161" s="58"/>
      <c r="SO161" s="58"/>
      <c r="SP161" s="58"/>
      <c r="SQ161" s="58"/>
      <c r="SR161" s="58"/>
      <c r="SS161" s="58"/>
      <c r="ST161" s="58"/>
      <c r="SU161" s="58"/>
      <c r="SV161" s="58"/>
      <c r="SW161" s="58"/>
      <c r="SX161" s="58"/>
      <c r="SY161" s="58"/>
      <c r="SZ161" s="58"/>
      <c r="TA161" s="58"/>
      <c r="TB161" s="58"/>
      <c r="TC161" s="58"/>
      <c r="TD161" s="58"/>
      <c r="TE161" s="58"/>
      <c r="TF161" s="58"/>
      <c r="TG161" s="58"/>
      <c r="TH161" s="58"/>
      <c r="TI161" s="58"/>
      <c r="TJ161" s="58"/>
      <c r="TK161" s="58"/>
      <c r="TL161" s="58"/>
      <c r="TM161" s="58"/>
      <c r="TN161" s="58"/>
      <c r="TO161" s="58"/>
      <c r="TP161" s="58"/>
      <c r="TQ161" s="58"/>
      <c r="TR161" s="58"/>
      <c r="TS161" s="58"/>
      <c r="TT161" s="58"/>
      <c r="TU161" s="58"/>
      <c r="TV161" s="58"/>
      <c r="TW161" s="58"/>
      <c r="TX161" s="58"/>
      <c r="TY161" s="58"/>
      <c r="TZ161" s="58"/>
      <c r="UA161" s="58"/>
      <c r="UB161" s="58"/>
      <c r="UC161" s="58"/>
      <c r="UD161" s="58"/>
      <c r="UE161" s="58"/>
      <c r="UF161" s="58"/>
      <c r="UG161" s="58"/>
      <c r="UH161" s="58"/>
      <c r="UI161" s="58"/>
      <c r="UJ161" s="58"/>
      <c r="UK161" s="58"/>
      <c r="UL161" s="58"/>
      <c r="UM161" s="58"/>
      <c r="UN161" s="58"/>
      <c r="UO161" s="58"/>
      <c r="UP161" s="58"/>
      <c r="UQ161" s="58"/>
      <c r="UR161" s="58"/>
      <c r="US161" s="58"/>
      <c r="UT161" s="58"/>
      <c r="UU161" s="58"/>
      <c r="UV161" s="58"/>
      <c r="UW161" s="58"/>
      <c r="UX161" s="58"/>
      <c r="UY161" s="58"/>
      <c r="UZ161" s="58"/>
      <c r="VA161" s="58"/>
      <c r="VB161" s="58"/>
      <c r="VC161" s="58"/>
      <c r="VD161" s="58"/>
      <c r="VE161" s="58"/>
      <c r="VF161" s="58"/>
      <c r="VG161" s="58"/>
      <c r="VH161" s="58"/>
      <c r="VI161" s="58"/>
      <c r="VJ161" s="58"/>
      <c r="VK161" s="58"/>
      <c r="VL161" s="58"/>
      <c r="VM161" s="58"/>
      <c r="VN161" s="58"/>
      <c r="VO161" s="58"/>
      <c r="VP161" s="58"/>
      <c r="VQ161" s="58"/>
      <c r="VR161" s="58"/>
      <c r="VS161" s="58"/>
      <c r="VT161" s="58"/>
      <c r="VU161" s="58"/>
      <c r="VV161" s="58"/>
      <c r="VW161" s="58"/>
      <c r="VX161" s="58"/>
      <c r="VY161" s="58"/>
      <c r="VZ161" s="58"/>
      <c r="WA161" s="58"/>
      <c r="WB161" s="58"/>
      <c r="WC161" s="58"/>
      <c r="WD161" s="58"/>
      <c r="WE161" s="58"/>
      <c r="WF161" s="58"/>
      <c r="WG161" s="58"/>
      <c r="WH161" s="58"/>
      <c r="WI161" s="58"/>
      <c r="WJ161" s="58"/>
      <c r="WK161" s="58"/>
      <c r="WL161" s="58"/>
      <c r="WM161" s="58"/>
      <c r="WN161" s="58"/>
      <c r="WO161" s="58"/>
      <c r="WP161" s="58"/>
      <c r="WQ161" s="58"/>
      <c r="WR161" s="58"/>
      <c r="WS161" s="58"/>
      <c r="WT161" s="58"/>
      <c r="WU161" s="58"/>
      <c r="WV161" s="58"/>
      <c r="WW161" s="58"/>
      <c r="WX161" s="58"/>
      <c r="WY161" s="58"/>
      <c r="WZ161" s="58"/>
      <c r="XA161" s="58"/>
      <c r="XB161" s="58"/>
      <c r="XC161" s="58"/>
      <c r="XD161" s="58"/>
      <c r="XE161" s="58"/>
      <c r="XF161" s="58"/>
      <c r="XG161" s="58"/>
      <c r="XH161" s="58"/>
      <c r="XI161" s="58"/>
      <c r="XJ161" s="58"/>
      <c r="XK161" s="58"/>
      <c r="XL161" s="58"/>
      <c r="XM161" s="58"/>
      <c r="XN161" s="58"/>
      <c r="XO161" s="58"/>
      <c r="XP161" s="58"/>
      <c r="XQ161" s="58"/>
      <c r="XR161" s="58"/>
      <c r="XS161" s="58"/>
      <c r="XT161" s="58"/>
      <c r="XU161" s="58"/>
      <c r="XV161" s="58"/>
      <c r="XW161" s="58"/>
      <c r="XX161" s="58"/>
      <c r="XY161" s="58"/>
      <c r="XZ161" s="58"/>
      <c r="YA161" s="58"/>
      <c r="YB161" s="58"/>
      <c r="YC161" s="58"/>
      <c r="YD161" s="58"/>
      <c r="YE161" s="58"/>
      <c r="YF161" s="58"/>
      <c r="YG161" s="58"/>
      <c r="YH161" s="58"/>
      <c r="YI161" s="58"/>
      <c r="YJ161" s="58"/>
      <c r="YK161" s="58"/>
      <c r="YL161" s="58"/>
      <c r="YM161" s="58"/>
      <c r="YN161" s="58"/>
      <c r="YO161" s="58"/>
      <c r="YP161" s="58"/>
      <c r="YQ161" s="58"/>
      <c r="YR161" s="58"/>
      <c r="YS161" s="58"/>
      <c r="YT161" s="58"/>
      <c r="YU161" s="58"/>
      <c r="YV161" s="58"/>
      <c r="YW161" s="58"/>
      <c r="YX161" s="58"/>
      <c r="YY161" s="58"/>
      <c r="YZ161" s="58"/>
      <c r="ZA161" s="58"/>
      <c r="ZB161" s="58"/>
      <c r="ZC161" s="58"/>
      <c r="ZD161" s="58"/>
      <c r="ZE161" s="58"/>
      <c r="ZF161" s="58"/>
      <c r="ZG161" s="58"/>
      <c r="ZH161" s="58"/>
      <c r="ZI161" s="58"/>
      <c r="ZJ161" s="58"/>
      <c r="ZK161" s="58"/>
      <c r="ZL161" s="58"/>
      <c r="ZM161" s="58"/>
      <c r="ZN161" s="58"/>
      <c r="ZO161" s="58"/>
      <c r="ZP161" s="58"/>
      <c r="ZQ161" s="58"/>
      <c r="ZR161" s="58"/>
      <c r="ZS161" s="58"/>
      <c r="ZT161" s="58"/>
      <c r="ZU161" s="58"/>
      <c r="ZV161" s="58"/>
      <c r="ZW161" s="58"/>
      <c r="ZX161" s="58"/>
      <c r="ZY161" s="58"/>
      <c r="ZZ161" s="58"/>
      <c r="AAA161" s="58"/>
      <c r="AAB161" s="58"/>
      <c r="AAC161" s="58"/>
      <c r="AAD161" s="58"/>
      <c r="AAE161" s="58"/>
      <c r="AAF161" s="58"/>
      <c r="AAG161" s="58"/>
      <c r="AAH161" s="58"/>
      <c r="AAI161" s="58"/>
      <c r="AAJ161" s="58"/>
      <c r="AAK161" s="58"/>
      <c r="AAL161" s="58"/>
      <c r="AAM161" s="58"/>
      <c r="AAN161" s="58"/>
      <c r="AAO161" s="58"/>
      <c r="AAP161" s="58"/>
      <c r="AAQ161" s="58"/>
      <c r="AAR161" s="58"/>
      <c r="AAS161" s="58"/>
      <c r="AAT161" s="58"/>
      <c r="AAU161" s="58"/>
      <c r="AAV161" s="58"/>
      <c r="AAW161" s="58"/>
      <c r="AAX161" s="58"/>
      <c r="AAY161" s="58"/>
      <c r="AAZ161" s="58"/>
      <c r="ABA161" s="58"/>
      <c r="ABB161" s="58"/>
      <c r="ABC161" s="58"/>
      <c r="ABD161" s="58"/>
      <c r="ABE161" s="58"/>
      <c r="ABF161" s="58"/>
      <c r="ABG161" s="58"/>
      <c r="ABH161" s="58"/>
      <c r="ABI161" s="58"/>
      <c r="ABJ161" s="58"/>
      <c r="ABK161" s="58"/>
      <c r="ABL161" s="58"/>
      <c r="ABM161" s="58"/>
      <c r="ABN161" s="58"/>
      <c r="ABO161" s="58"/>
      <c r="ABP161" s="58"/>
      <c r="ABQ161" s="58"/>
      <c r="ABR161" s="58"/>
      <c r="ABS161" s="58"/>
      <c r="ABT161" s="58"/>
      <c r="ABU161" s="58"/>
      <c r="ABV161" s="58"/>
      <c r="ABW161" s="58"/>
      <c r="ABX161" s="58"/>
      <c r="ABY161" s="58"/>
      <c r="ABZ161" s="58"/>
      <c r="ACA161" s="58"/>
      <c r="ACB161" s="58"/>
      <c r="ACC161" s="58"/>
      <c r="ACD161" s="58"/>
      <c r="ACE161" s="58"/>
      <c r="ACF161" s="58"/>
      <c r="ACG161" s="58"/>
      <c r="ACH161" s="58"/>
      <c r="ACI161" s="58"/>
      <c r="ACJ161" s="58"/>
      <c r="ACK161" s="58"/>
      <c r="ACL161" s="58"/>
      <c r="ACM161" s="58"/>
      <c r="ACN161" s="58"/>
      <c r="ACO161" s="58"/>
      <c r="ACP161" s="58"/>
      <c r="ACQ161" s="58"/>
      <c r="ACR161" s="58"/>
      <c r="ACS161" s="58"/>
      <c r="ACT161" s="58"/>
      <c r="ACU161" s="58"/>
      <c r="ACV161" s="58"/>
      <c r="ACW161" s="58"/>
      <c r="ACX161" s="58"/>
      <c r="ACY161" s="58"/>
      <c r="ACZ161" s="58"/>
      <c r="ADA161" s="58"/>
      <c r="ADB161" s="58"/>
      <c r="ADC161" s="58"/>
      <c r="ADD161" s="58"/>
      <c r="ADE161" s="58"/>
      <c r="ADF161" s="58"/>
      <c r="ADG161" s="58"/>
      <c r="ADH161" s="58"/>
      <c r="ADI161" s="58"/>
      <c r="ADJ161" s="58"/>
      <c r="ADK161" s="58"/>
      <c r="ADL161" s="58"/>
      <c r="ADM161" s="58"/>
      <c r="ADN161" s="58"/>
      <c r="ADO161" s="58"/>
      <c r="ADP161" s="58"/>
      <c r="ADQ161" s="58"/>
      <c r="ADR161" s="58"/>
      <c r="ADS161" s="58"/>
      <c r="ADT161" s="58"/>
      <c r="ADU161" s="58"/>
      <c r="ADV161" s="58"/>
      <c r="ADW161" s="58"/>
      <c r="ADX161" s="58"/>
      <c r="ADY161" s="58"/>
      <c r="ADZ161" s="58"/>
      <c r="AEA161" s="58"/>
      <c r="AEB161" s="58"/>
      <c r="AEC161" s="58"/>
      <c r="AED161" s="58"/>
      <c r="AEE161" s="58"/>
      <c r="AEF161" s="58"/>
      <c r="AEG161" s="58"/>
      <c r="AEH161" s="58"/>
      <c r="AEI161" s="58"/>
      <c r="AEJ161" s="58"/>
      <c r="AEK161" s="58"/>
      <c r="AEL161" s="58"/>
      <c r="AEM161" s="58"/>
      <c r="AEN161" s="58"/>
      <c r="AEO161" s="58"/>
      <c r="AEP161" s="58"/>
      <c r="AEQ161" s="58"/>
      <c r="AER161" s="58"/>
      <c r="AES161" s="58"/>
      <c r="AET161" s="58"/>
      <c r="AEU161" s="58"/>
      <c r="AEV161" s="58"/>
      <c r="AEW161" s="58"/>
      <c r="AEX161" s="58"/>
      <c r="AEY161" s="58"/>
      <c r="AEZ161" s="58"/>
      <c r="AFA161" s="58"/>
      <c r="AFB161" s="58"/>
      <c r="AFC161" s="58"/>
      <c r="AFD161" s="58"/>
      <c r="AFE161" s="58"/>
      <c r="AFF161" s="58"/>
      <c r="AFG161" s="58"/>
      <c r="AFH161" s="58"/>
      <c r="AFI161" s="58"/>
      <c r="AFJ161" s="58"/>
      <c r="AFK161" s="58"/>
      <c r="AFL161" s="58"/>
      <c r="AFM161" s="58"/>
      <c r="AFN161" s="58"/>
      <c r="AFO161" s="58"/>
      <c r="AFP161" s="58"/>
      <c r="AFQ161" s="58"/>
      <c r="AFR161" s="58"/>
      <c r="AFS161" s="58"/>
      <c r="AFT161" s="58"/>
      <c r="AFU161" s="58"/>
      <c r="AFV161" s="58"/>
      <c r="AFW161" s="58"/>
      <c r="AFX161" s="58"/>
      <c r="AFY161" s="58"/>
      <c r="AFZ161" s="58"/>
      <c r="AGA161" s="58"/>
      <c r="AGB161" s="58"/>
      <c r="AGC161" s="58"/>
      <c r="AGD161" s="58"/>
      <c r="AGE161" s="58"/>
      <c r="AGF161" s="58"/>
      <c r="AGG161" s="58"/>
      <c r="AGH161" s="58"/>
      <c r="AGI161" s="58"/>
      <c r="AGJ161" s="58"/>
      <c r="AGK161" s="58"/>
      <c r="AGL161" s="58"/>
      <c r="AGM161" s="58"/>
      <c r="AGN161" s="58"/>
      <c r="AGO161" s="58"/>
      <c r="AGP161" s="58"/>
      <c r="AGQ161" s="58"/>
      <c r="AGR161" s="58"/>
      <c r="AGS161" s="58"/>
      <c r="AGT161" s="58"/>
      <c r="AGU161" s="58"/>
      <c r="AGV161" s="58"/>
      <c r="AGW161" s="58"/>
      <c r="AGX161" s="58"/>
      <c r="AGY161" s="58"/>
      <c r="AGZ161" s="58"/>
      <c r="AHA161" s="58"/>
      <c r="AHB161" s="58"/>
      <c r="AHC161" s="58"/>
      <c r="AHD161" s="58"/>
      <c r="AHE161" s="58"/>
      <c r="AHF161" s="58"/>
      <c r="AHG161" s="58"/>
      <c r="AHH161" s="58"/>
      <c r="AHI161" s="58"/>
      <c r="AHJ161" s="58"/>
      <c r="AHK161" s="58"/>
      <c r="AHL161" s="58"/>
      <c r="AHM161" s="58"/>
      <c r="AHN161" s="58"/>
      <c r="AHO161" s="58"/>
      <c r="AHP161" s="58"/>
      <c r="AHQ161" s="58"/>
      <c r="AHR161" s="58"/>
      <c r="AHS161" s="58"/>
      <c r="AHT161" s="58"/>
      <c r="AHU161" s="58"/>
      <c r="AHV161" s="58"/>
      <c r="AHW161" s="58"/>
      <c r="AHX161" s="58"/>
      <c r="AHY161" s="58"/>
      <c r="AHZ161" s="58"/>
      <c r="AIA161" s="58"/>
      <c r="AIB161" s="58"/>
      <c r="AIC161" s="58"/>
      <c r="AID161" s="58"/>
      <c r="AIE161" s="58"/>
      <c r="AIF161" s="58"/>
      <c r="AIG161" s="58"/>
      <c r="AIH161" s="58"/>
      <c r="AII161" s="58"/>
      <c r="AIJ161" s="58"/>
      <c r="AIK161" s="58"/>
      <c r="AIL161" s="58"/>
      <c r="AIM161" s="58"/>
      <c r="AIN161" s="58"/>
      <c r="AIO161" s="58"/>
      <c r="AIP161" s="58"/>
      <c r="AIQ161" s="58"/>
      <c r="AIR161" s="58"/>
      <c r="AIS161" s="58"/>
      <c r="AIT161" s="58"/>
      <c r="AIU161" s="58"/>
      <c r="AIV161" s="58"/>
      <c r="AIW161" s="58"/>
      <c r="AIX161" s="58"/>
      <c r="AIY161" s="58"/>
      <c r="AIZ161" s="58"/>
      <c r="AJA161" s="58"/>
      <c r="AJB161" s="58"/>
      <c r="AJC161" s="58"/>
      <c r="AJD161" s="58"/>
      <c r="AJE161" s="58"/>
      <c r="AJF161" s="58"/>
      <c r="AJG161" s="58"/>
      <c r="AJH161" s="58"/>
      <c r="AJI161" s="58"/>
      <c r="AJJ161" s="58"/>
      <c r="AJK161" s="58"/>
      <c r="AJL161" s="58"/>
      <c r="AJM161" s="58"/>
      <c r="AJN161" s="58"/>
      <c r="AJO161" s="58"/>
      <c r="AJP161" s="58"/>
      <c r="AJQ161" s="58"/>
      <c r="AJR161" s="58"/>
      <c r="AJS161" s="58"/>
      <c r="AJT161" s="58"/>
      <c r="AJU161" s="58"/>
      <c r="AJV161" s="58"/>
      <c r="AJW161" s="58"/>
      <c r="AJX161" s="58"/>
      <c r="AJY161" s="58"/>
      <c r="AJZ161" s="58"/>
      <c r="AKA161" s="58"/>
      <c r="AKB161" s="58"/>
      <c r="AKC161" s="58"/>
      <c r="AKD161" s="58"/>
      <c r="AKE161" s="58"/>
      <c r="AKF161" s="58"/>
      <c r="AKG161" s="58"/>
      <c r="AKH161" s="58"/>
      <c r="AKI161" s="58"/>
      <c r="AKJ161" s="58"/>
      <c r="AKK161" s="58"/>
      <c r="AKL161" s="58"/>
      <c r="AKM161" s="58"/>
      <c r="AKN161" s="58"/>
      <c r="AKO161" s="58"/>
      <c r="AKP161" s="58"/>
      <c r="AKQ161" s="58"/>
      <c r="AKR161" s="58"/>
      <c r="AKS161" s="58"/>
      <c r="AKT161" s="58"/>
      <c r="AKU161" s="58"/>
      <c r="AKV161" s="58"/>
      <c r="AKW161" s="58"/>
      <c r="AKX161" s="58"/>
      <c r="AKY161" s="58"/>
      <c r="AKZ161" s="58"/>
      <c r="ALA161" s="58"/>
      <c r="ALB161" s="58"/>
      <c r="ALC161" s="58"/>
      <c r="ALD161" s="58"/>
      <c r="ALE161" s="58"/>
      <c r="ALF161" s="58"/>
      <c r="ALG161" s="58"/>
      <c r="ALH161" s="58"/>
      <c r="ALI161" s="58"/>
      <c r="ALJ161" s="58"/>
      <c r="ALK161" s="58"/>
      <c r="ALL161" s="58"/>
      <c r="ALM161" s="58"/>
      <c r="ALN161" s="58"/>
      <c r="ALO161" s="58"/>
      <c r="ALP161" s="58"/>
      <c r="ALQ161" s="58"/>
      <c r="ALR161" s="58"/>
      <c r="ALS161" s="58"/>
      <c r="ALT161" s="58"/>
      <c r="ALU161" s="58"/>
      <c r="ALV161" s="58"/>
      <c r="ALW161" s="58"/>
      <c r="ALX161" s="58"/>
      <c r="ALY161" s="58"/>
      <c r="ALZ161" s="58"/>
      <c r="AMA161" s="58"/>
      <c r="AMB161" s="58"/>
      <c r="AMC161" s="58"/>
      <c r="AMD161" s="58"/>
      <c r="AME161" s="58"/>
      <c r="AMF161" s="58"/>
      <c r="AMG161" s="58"/>
      <c r="AMH161" s="58"/>
      <c r="AMI161" s="58"/>
      <c r="AMJ161" s="58"/>
    </row>
    <row r="162" customFormat="false" ht="22.7" hidden="false" customHeight="true" outlineLevel="0" collapsed="false">
      <c r="DG162" s="58"/>
      <c r="DH162" s="58"/>
      <c r="DI162" s="58"/>
      <c r="DJ162" s="58"/>
      <c r="DK162" s="58"/>
      <c r="DL162" s="58"/>
      <c r="DM162" s="58"/>
      <c r="DN162" s="58"/>
      <c r="DO162" s="58"/>
      <c r="DP162" s="58"/>
      <c r="DQ162" s="58"/>
      <c r="DR162" s="58"/>
      <c r="DS162" s="58"/>
      <c r="DT162" s="58"/>
      <c r="DU162" s="58"/>
      <c r="DV162" s="58"/>
      <c r="DW162" s="58"/>
      <c r="DX162" s="58"/>
      <c r="DY162" s="58"/>
      <c r="DZ162" s="58"/>
      <c r="EA162" s="58"/>
      <c r="EB162" s="58"/>
      <c r="EC162" s="58"/>
      <c r="ED162" s="58"/>
      <c r="EE162" s="58"/>
      <c r="EF162" s="58"/>
      <c r="EG162" s="58"/>
      <c r="EH162" s="58"/>
      <c r="EI162" s="58"/>
      <c r="EJ162" s="58"/>
      <c r="EK162" s="58"/>
      <c r="EL162" s="58"/>
      <c r="EM162" s="58"/>
      <c r="EN162" s="58"/>
      <c r="EO162" s="58"/>
      <c r="EP162" s="58"/>
      <c r="EQ162" s="58"/>
      <c r="ER162" s="58"/>
      <c r="ES162" s="58"/>
      <c r="ET162" s="58"/>
      <c r="EU162" s="58"/>
      <c r="EV162" s="58"/>
      <c r="EW162" s="58"/>
      <c r="EX162" s="58"/>
      <c r="EY162" s="58"/>
      <c r="EZ162" s="58"/>
      <c r="FA162" s="58"/>
      <c r="FB162" s="58"/>
      <c r="FC162" s="58"/>
      <c r="FD162" s="58"/>
      <c r="FE162" s="58"/>
      <c r="FF162" s="58"/>
      <c r="FG162" s="58"/>
      <c r="FH162" s="58"/>
      <c r="FI162" s="58"/>
      <c r="FJ162" s="58"/>
      <c r="FK162" s="58"/>
      <c r="FL162" s="58"/>
      <c r="FM162" s="58"/>
      <c r="FN162" s="58"/>
      <c r="FO162" s="58"/>
      <c r="FP162" s="58"/>
      <c r="FQ162" s="58"/>
      <c r="FR162" s="58"/>
      <c r="FS162" s="58"/>
      <c r="FT162" s="58"/>
      <c r="FU162" s="58"/>
      <c r="FV162" s="58"/>
      <c r="FW162" s="58"/>
      <c r="FX162" s="58"/>
      <c r="FY162" s="58"/>
      <c r="FZ162" s="58"/>
      <c r="GA162" s="58"/>
      <c r="GB162" s="58"/>
      <c r="GC162" s="58"/>
      <c r="GD162" s="58"/>
      <c r="GE162" s="58"/>
      <c r="GF162" s="58"/>
      <c r="GG162" s="58"/>
      <c r="GH162" s="58"/>
      <c r="GI162" s="58"/>
      <c r="GJ162" s="58"/>
      <c r="GK162" s="58"/>
      <c r="GL162" s="58"/>
      <c r="GM162" s="58"/>
      <c r="GN162" s="58"/>
      <c r="GO162" s="58"/>
      <c r="GP162" s="58"/>
      <c r="GQ162" s="58"/>
      <c r="GR162" s="58"/>
      <c r="GS162" s="58"/>
      <c r="GT162" s="58"/>
      <c r="GU162" s="58"/>
      <c r="GV162" s="58"/>
      <c r="GW162" s="58"/>
      <c r="GX162" s="58"/>
      <c r="GY162" s="58"/>
      <c r="GZ162" s="58"/>
      <c r="HA162" s="58"/>
      <c r="HB162" s="58"/>
      <c r="HC162" s="58"/>
      <c r="HD162" s="58"/>
      <c r="HE162" s="58"/>
      <c r="HF162" s="58"/>
      <c r="HG162" s="58"/>
      <c r="HH162" s="58"/>
      <c r="HI162" s="58"/>
      <c r="HJ162" s="58"/>
      <c r="HK162" s="58"/>
      <c r="HL162" s="58"/>
      <c r="HM162" s="58"/>
      <c r="HN162" s="58"/>
      <c r="HO162" s="58"/>
      <c r="HP162" s="58"/>
      <c r="HQ162" s="58"/>
      <c r="HR162" s="58"/>
      <c r="HS162" s="58"/>
      <c r="HT162" s="58"/>
      <c r="HU162" s="58"/>
      <c r="HV162" s="58"/>
      <c r="HW162" s="58"/>
      <c r="HX162" s="58"/>
      <c r="HY162" s="58"/>
      <c r="HZ162" s="58"/>
      <c r="IA162" s="58"/>
      <c r="IB162" s="58"/>
      <c r="IC162" s="58"/>
      <c r="ID162" s="58"/>
      <c r="IE162" s="58"/>
      <c r="IF162" s="58"/>
      <c r="IG162" s="58"/>
      <c r="IH162" s="58"/>
      <c r="II162" s="58"/>
      <c r="IJ162" s="58"/>
      <c r="IK162" s="58"/>
      <c r="IL162" s="58"/>
      <c r="IM162" s="58"/>
      <c r="IN162" s="58"/>
      <c r="IO162" s="58"/>
      <c r="IP162" s="58"/>
      <c r="IQ162" s="58"/>
      <c r="IR162" s="58"/>
      <c r="IS162" s="58"/>
      <c r="IT162" s="58"/>
      <c r="IU162" s="58"/>
      <c r="IV162" s="58"/>
      <c r="IW162" s="58"/>
      <c r="IX162" s="58"/>
      <c r="IY162" s="58"/>
      <c r="IZ162" s="58"/>
      <c r="JA162" s="58"/>
      <c r="JB162" s="58"/>
      <c r="JC162" s="58"/>
      <c r="JD162" s="58"/>
      <c r="JE162" s="58"/>
      <c r="JF162" s="58"/>
      <c r="JG162" s="58"/>
      <c r="JH162" s="58"/>
      <c r="JI162" s="58"/>
      <c r="JJ162" s="58"/>
      <c r="JK162" s="58"/>
      <c r="JL162" s="58"/>
      <c r="JM162" s="58"/>
      <c r="JN162" s="58"/>
      <c r="JO162" s="58"/>
      <c r="JP162" s="58"/>
      <c r="JQ162" s="58"/>
      <c r="JR162" s="58"/>
      <c r="JS162" s="58"/>
      <c r="JT162" s="58"/>
      <c r="JU162" s="58"/>
      <c r="JV162" s="58"/>
      <c r="JW162" s="58"/>
      <c r="JX162" s="58"/>
      <c r="JY162" s="58"/>
      <c r="JZ162" s="58"/>
      <c r="KA162" s="58"/>
      <c r="KB162" s="58"/>
      <c r="KC162" s="58"/>
      <c r="KD162" s="58"/>
      <c r="KE162" s="58"/>
      <c r="KF162" s="58"/>
      <c r="KG162" s="58"/>
      <c r="KH162" s="58"/>
      <c r="KI162" s="58"/>
      <c r="KJ162" s="58"/>
      <c r="KK162" s="58"/>
      <c r="KL162" s="58"/>
      <c r="KM162" s="58"/>
      <c r="KN162" s="58"/>
      <c r="KO162" s="58"/>
      <c r="KP162" s="58"/>
      <c r="KQ162" s="58"/>
      <c r="KR162" s="58"/>
      <c r="KS162" s="58"/>
      <c r="KT162" s="58"/>
      <c r="KU162" s="58"/>
      <c r="KV162" s="58"/>
      <c r="KW162" s="58"/>
      <c r="KX162" s="58"/>
      <c r="KY162" s="58"/>
      <c r="KZ162" s="58"/>
      <c r="LA162" s="58"/>
      <c r="LB162" s="58"/>
      <c r="LC162" s="58"/>
      <c r="LD162" s="58"/>
      <c r="LE162" s="58"/>
      <c r="LF162" s="58"/>
      <c r="LG162" s="58"/>
      <c r="LH162" s="58"/>
      <c r="LI162" s="58"/>
      <c r="LJ162" s="58"/>
      <c r="LK162" s="58"/>
      <c r="LL162" s="58"/>
      <c r="LM162" s="58"/>
      <c r="LN162" s="58"/>
      <c r="LO162" s="58"/>
      <c r="LP162" s="58"/>
      <c r="LQ162" s="58"/>
      <c r="LR162" s="58"/>
      <c r="LS162" s="58"/>
      <c r="LT162" s="58"/>
      <c r="LU162" s="58"/>
      <c r="LV162" s="58"/>
      <c r="LW162" s="58"/>
      <c r="LX162" s="58"/>
      <c r="LY162" s="58"/>
      <c r="LZ162" s="58"/>
      <c r="MA162" s="58"/>
      <c r="MB162" s="58"/>
      <c r="MC162" s="58"/>
      <c r="MD162" s="58"/>
      <c r="ME162" s="58"/>
      <c r="MF162" s="58"/>
      <c r="MG162" s="58"/>
      <c r="MH162" s="58"/>
      <c r="MI162" s="58"/>
      <c r="MJ162" s="58"/>
      <c r="MK162" s="58"/>
      <c r="ML162" s="58"/>
      <c r="MM162" s="58"/>
      <c r="MN162" s="58"/>
      <c r="MO162" s="58"/>
      <c r="MP162" s="58"/>
      <c r="MQ162" s="58"/>
      <c r="MR162" s="58"/>
      <c r="MS162" s="58"/>
      <c r="MT162" s="58"/>
      <c r="MU162" s="58"/>
      <c r="MV162" s="58"/>
      <c r="MW162" s="58"/>
      <c r="MX162" s="58"/>
      <c r="MY162" s="58"/>
      <c r="MZ162" s="58"/>
      <c r="NA162" s="58"/>
      <c r="NB162" s="58"/>
      <c r="NC162" s="58"/>
      <c r="ND162" s="58"/>
      <c r="NE162" s="58"/>
      <c r="NF162" s="58"/>
      <c r="NG162" s="58"/>
      <c r="NH162" s="58"/>
      <c r="NI162" s="58"/>
      <c r="NJ162" s="58"/>
      <c r="NK162" s="58"/>
      <c r="NL162" s="58"/>
      <c r="NM162" s="58"/>
      <c r="NN162" s="58"/>
      <c r="NO162" s="58"/>
      <c r="NP162" s="58"/>
      <c r="NQ162" s="58"/>
      <c r="NR162" s="58"/>
      <c r="NS162" s="58"/>
      <c r="NT162" s="58"/>
      <c r="NU162" s="58"/>
      <c r="NV162" s="58"/>
      <c r="NW162" s="58"/>
      <c r="NX162" s="58"/>
      <c r="NY162" s="58"/>
      <c r="NZ162" s="58"/>
      <c r="OA162" s="58"/>
      <c r="OB162" s="58"/>
      <c r="OC162" s="58"/>
      <c r="OD162" s="58"/>
      <c r="OE162" s="58"/>
      <c r="OF162" s="58"/>
      <c r="OG162" s="58"/>
      <c r="OH162" s="58"/>
      <c r="OI162" s="58"/>
      <c r="OJ162" s="58"/>
      <c r="OK162" s="58"/>
      <c r="OL162" s="58"/>
      <c r="OM162" s="58"/>
      <c r="ON162" s="58"/>
      <c r="OO162" s="58"/>
      <c r="OP162" s="58"/>
      <c r="OQ162" s="58"/>
      <c r="OR162" s="58"/>
      <c r="OS162" s="58"/>
      <c r="OT162" s="58"/>
      <c r="OU162" s="58"/>
      <c r="OV162" s="58"/>
      <c r="OW162" s="58"/>
      <c r="OX162" s="58"/>
      <c r="OY162" s="58"/>
      <c r="OZ162" s="58"/>
      <c r="PA162" s="58"/>
      <c r="PB162" s="58"/>
      <c r="PC162" s="58"/>
      <c r="PD162" s="58"/>
      <c r="PE162" s="58"/>
      <c r="PF162" s="58"/>
      <c r="PG162" s="58"/>
      <c r="PH162" s="58"/>
      <c r="PI162" s="58"/>
      <c r="PJ162" s="58"/>
      <c r="PK162" s="58"/>
      <c r="PL162" s="58"/>
      <c r="PM162" s="58"/>
      <c r="PN162" s="58"/>
      <c r="PO162" s="58"/>
      <c r="PP162" s="58"/>
      <c r="PQ162" s="58"/>
      <c r="PR162" s="58"/>
      <c r="PS162" s="58"/>
      <c r="PT162" s="58"/>
      <c r="PU162" s="58"/>
      <c r="PV162" s="58"/>
      <c r="PW162" s="58"/>
      <c r="PX162" s="58"/>
      <c r="PY162" s="58"/>
      <c r="PZ162" s="58"/>
      <c r="QA162" s="58"/>
      <c r="QB162" s="58"/>
      <c r="QC162" s="58"/>
      <c r="QD162" s="58"/>
      <c r="QE162" s="58"/>
      <c r="QF162" s="58"/>
      <c r="QG162" s="58"/>
      <c r="QH162" s="58"/>
      <c r="QI162" s="58"/>
      <c r="QJ162" s="58"/>
      <c r="QK162" s="58"/>
      <c r="QL162" s="58"/>
      <c r="QM162" s="58"/>
      <c r="QN162" s="58"/>
      <c r="QO162" s="58"/>
      <c r="QP162" s="58"/>
      <c r="QQ162" s="58"/>
      <c r="QR162" s="58"/>
      <c r="QS162" s="58"/>
      <c r="QT162" s="58"/>
      <c r="QU162" s="58"/>
      <c r="QV162" s="58"/>
      <c r="QW162" s="58"/>
      <c r="QX162" s="58"/>
      <c r="QY162" s="58"/>
      <c r="QZ162" s="58"/>
      <c r="RA162" s="58"/>
      <c r="RB162" s="58"/>
      <c r="RC162" s="58"/>
      <c r="RD162" s="58"/>
      <c r="RE162" s="58"/>
      <c r="RF162" s="58"/>
      <c r="RG162" s="58"/>
      <c r="RH162" s="58"/>
      <c r="RI162" s="58"/>
      <c r="RJ162" s="58"/>
      <c r="RK162" s="58"/>
      <c r="RL162" s="58"/>
      <c r="RM162" s="58"/>
      <c r="RN162" s="58"/>
      <c r="RO162" s="58"/>
      <c r="RP162" s="58"/>
      <c r="RQ162" s="58"/>
      <c r="RR162" s="58"/>
      <c r="RS162" s="58"/>
      <c r="RT162" s="58"/>
      <c r="RU162" s="58"/>
      <c r="RV162" s="58"/>
      <c r="RW162" s="58"/>
      <c r="RX162" s="58"/>
      <c r="RY162" s="58"/>
      <c r="RZ162" s="58"/>
      <c r="SA162" s="58"/>
      <c r="SB162" s="58"/>
      <c r="SC162" s="58"/>
      <c r="SD162" s="58"/>
      <c r="SE162" s="58"/>
      <c r="SF162" s="58"/>
      <c r="SG162" s="58"/>
      <c r="SH162" s="58"/>
      <c r="SI162" s="58"/>
      <c r="SJ162" s="58"/>
      <c r="SK162" s="58"/>
      <c r="SL162" s="58"/>
      <c r="SM162" s="58"/>
      <c r="SN162" s="58"/>
      <c r="SO162" s="58"/>
      <c r="SP162" s="58"/>
      <c r="SQ162" s="58"/>
      <c r="SR162" s="58"/>
      <c r="SS162" s="58"/>
      <c r="ST162" s="58"/>
      <c r="SU162" s="58"/>
      <c r="SV162" s="58"/>
      <c r="SW162" s="58"/>
      <c r="SX162" s="58"/>
      <c r="SY162" s="58"/>
      <c r="SZ162" s="58"/>
      <c r="TA162" s="58"/>
      <c r="TB162" s="58"/>
      <c r="TC162" s="58"/>
      <c r="TD162" s="58"/>
      <c r="TE162" s="58"/>
      <c r="TF162" s="58"/>
      <c r="TG162" s="58"/>
      <c r="TH162" s="58"/>
      <c r="TI162" s="58"/>
      <c r="TJ162" s="58"/>
      <c r="TK162" s="58"/>
      <c r="TL162" s="58"/>
      <c r="TM162" s="58"/>
      <c r="TN162" s="58"/>
      <c r="TO162" s="58"/>
      <c r="TP162" s="58"/>
      <c r="TQ162" s="58"/>
      <c r="TR162" s="58"/>
      <c r="TS162" s="58"/>
      <c r="TT162" s="58"/>
      <c r="TU162" s="58"/>
      <c r="TV162" s="58"/>
      <c r="TW162" s="58"/>
      <c r="TX162" s="58"/>
      <c r="TY162" s="58"/>
      <c r="TZ162" s="58"/>
      <c r="UA162" s="58"/>
      <c r="UB162" s="58"/>
      <c r="UC162" s="58"/>
      <c r="UD162" s="58"/>
      <c r="UE162" s="58"/>
      <c r="UF162" s="58"/>
      <c r="UG162" s="58"/>
      <c r="UH162" s="58"/>
      <c r="UI162" s="58"/>
      <c r="UJ162" s="58"/>
      <c r="UK162" s="58"/>
      <c r="UL162" s="58"/>
      <c r="UM162" s="58"/>
      <c r="UN162" s="58"/>
      <c r="UO162" s="58"/>
      <c r="UP162" s="58"/>
      <c r="UQ162" s="58"/>
      <c r="UR162" s="58"/>
      <c r="US162" s="58"/>
      <c r="UT162" s="58"/>
      <c r="UU162" s="58"/>
      <c r="UV162" s="58"/>
      <c r="UW162" s="58"/>
      <c r="UX162" s="58"/>
      <c r="UY162" s="58"/>
      <c r="UZ162" s="58"/>
      <c r="VA162" s="58"/>
      <c r="VB162" s="58"/>
      <c r="VC162" s="58"/>
      <c r="VD162" s="58"/>
      <c r="VE162" s="58"/>
      <c r="VF162" s="58"/>
      <c r="VG162" s="58"/>
      <c r="VH162" s="58"/>
      <c r="VI162" s="58"/>
      <c r="VJ162" s="58"/>
      <c r="VK162" s="58"/>
      <c r="VL162" s="58"/>
      <c r="VM162" s="58"/>
      <c r="VN162" s="58"/>
      <c r="VO162" s="58"/>
      <c r="VP162" s="58"/>
      <c r="VQ162" s="58"/>
      <c r="VR162" s="58"/>
      <c r="VS162" s="58"/>
      <c r="VT162" s="58"/>
      <c r="VU162" s="58"/>
      <c r="VV162" s="58"/>
      <c r="VW162" s="58"/>
      <c r="VX162" s="58"/>
      <c r="VY162" s="58"/>
      <c r="VZ162" s="58"/>
      <c r="WA162" s="58"/>
      <c r="WB162" s="58"/>
      <c r="WC162" s="58"/>
      <c r="WD162" s="58"/>
      <c r="WE162" s="58"/>
      <c r="WF162" s="58"/>
      <c r="WG162" s="58"/>
      <c r="WH162" s="58"/>
      <c r="WI162" s="58"/>
      <c r="WJ162" s="58"/>
      <c r="WK162" s="58"/>
      <c r="WL162" s="58"/>
      <c r="WM162" s="58"/>
      <c r="WN162" s="58"/>
      <c r="WO162" s="58"/>
      <c r="WP162" s="58"/>
      <c r="WQ162" s="58"/>
      <c r="WR162" s="58"/>
      <c r="WS162" s="58"/>
      <c r="WT162" s="58"/>
      <c r="WU162" s="58"/>
      <c r="WV162" s="58"/>
      <c r="WW162" s="58"/>
      <c r="WX162" s="58"/>
      <c r="WY162" s="58"/>
      <c r="WZ162" s="58"/>
      <c r="XA162" s="58"/>
      <c r="XB162" s="58"/>
      <c r="XC162" s="58"/>
      <c r="XD162" s="58"/>
      <c r="XE162" s="58"/>
      <c r="XF162" s="58"/>
      <c r="XG162" s="58"/>
      <c r="XH162" s="58"/>
      <c r="XI162" s="58"/>
      <c r="XJ162" s="58"/>
      <c r="XK162" s="58"/>
      <c r="XL162" s="58"/>
      <c r="XM162" s="58"/>
      <c r="XN162" s="58"/>
      <c r="XO162" s="58"/>
      <c r="XP162" s="58"/>
      <c r="XQ162" s="58"/>
      <c r="XR162" s="58"/>
      <c r="XS162" s="58"/>
      <c r="XT162" s="58"/>
      <c r="XU162" s="58"/>
      <c r="XV162" s="58"/>
      <c r="XW162" s="58"/>
      <c r="XX162" s="58"/>
      <c r="XY162" s="58"/>
      <c r="XZ162" s="58"/>
      <c r="YA162" s="58"/>
      <c r="YB162" s="58"/>
      <c r="YC162" s="58"/>
      <c r="YD162" s="58"/>
      <c r="YE162" s="58"/>
      <c r="YF162" s="58"/>
      <c r="YG162" s="58"/>
      <c r="YH162" s="58"/>
      <c r="YI162" s="58"/>
      <c r="YJ162" s="58"/>
      <c r="YK162" s="58"/>
      <c r="YL162" s="58"/>
      <c r="YM162" s="58"/>
      <c r="YN162" s="58"/>
      <c r="YO162" s="58"/>
      <c r="YP162" s="58"/>
      <c r="YQ162" s="58"/>
      <c r="YR162" s="58"/>
      <c r="YS162" s="58"/>
      <c r="YT162" s="58"/>
      <c r="YU162" s="58"/>
      <c r="YV162" s="58"/>
      <c r="YW162" s="58"/>
      <c r="YX162" s="58"/>
      <c r="YY162" s="58"/>
      <c r="YZ162" s="58"/>
      <c r="ZA162" s="58"/>
      <c r="ZB162" s="58"/>
      <c r="ZC162" s="58"/>
      <c r="ZD162" s="58"/>
      <c r="ZE162" s="58"/>
      <c r="ZF162" s="58"/>
      <c r="ZG162" s="58"/>
      <c r="ZH162" s="58"/>
      <c r="ZI162" s="58"/>
      <c r="ZJ162" s="58"/>
      <c r="ZK162" s="58"/>
      <c r="ZL162" s="58"/>
      <c r="ZM162" s="58"/>
      <c r="ZN162" s="58"/>
      <c r="ZO162" s="58"/>
      <c r="ZP162" s="58"/>
      <c r="ZQ162" s="58"/>
      <c r="ZR162" s="58"/>
      <c r="ZS162" s="58"/>
      <c r="ZT162" s="58"/>
      <c r="ZU162" s="58"/>
      <c r="ZV162" s="58"/>
      <c r="ZW162" s="58"/>
      <c r="ZX162" s="58"/>
      <c r="ZY162" s="58"/>
      <c r="ZZ162" s="58"/>
      <c r="AAA162" s="58"/>
      <c r="AAB162" s="58"/>
      <c r="AAC162" s="58"/>
      <c r="AAD162" s="58"/>
      <c r="AAE162" s="58"/>
      <c r="AAF162" s="58"/>
      <c r="AAG162" s="58"/>
      <c r="AAH162" s="58"/>
      <c r="AAI162" s="58"/>
      <c r="AAJ162" s="58"/>
      <c r="AAK162" s="58"/>
      <c r="AAL162" s="58"/>
      <c r="AAM162" s="58"/>
      <c r="AAN162" s="58"/>
      <c r="AAO162" s="58"/>
      <c r="AAP162" s="58"/>
      <c r="AAQ162" s="58"/>
      <c r="AAR162" s="58"/>
      <c r="AAS162" s="58"/>
      <c r="AAT162" s="58"/>
      <c r="AAU162" s="58"/>
      <c r="AAV162" s="58"/>
      <c r="AAW162" s="58"/>
      <c r="AAX162" s="58"/>
      <c r="AAY162" s="58"/>
      <c r="AAZ162" s="58"/>
      <c r="ABA162" s="58"/>
      <c r="ABB162" s="58"/>
      <c r="ABC162" s="58"/>
      <c r="ABD162" s="58"/>
      <c r="ABE162" s="58"/>
      <c r="ABF162" s="58"/>
      <c r="ABG162" s="58"/>
      <c r="ABH162" s="58"/>
      <c r="ABI162" s="58"/>
      <c r="ABJ162" s="58"/>
      <c r="ABK162" s="58"/>
      <c r="ABL162" s="58"/>
      <c r="ABM162" s="58"/>
      <c r="ABN162" s="58"/>
      <c r="ABO162" s="58"/>
      <c r="ABP162" s="58"/>
      <c r="ABQ162" s="58"/>
      <c r="ABR162" s="58"/>
      <c r="ABS162" s="58"/>
      <c r="ABT162" s="58"/>
      <c r="ABU162" s="58"/>
      <c r="ABV162" s="58"/>
      <c r="ABW162" s="58"/>
      <c r="ABX162" s="58"/>
      <c r="ABY162" s="58"/>
      <c r="ABZ162" s="58"/>
      <c r="ACA162" s="58"/>
      <c r="ACB162" s="58"/>
      <c r="ACC162" s="58"/>
      <c r="ACD162" s="58"/>
      <c r="ACE162" s="58"/>
      <c r="ACF162" s="58"/>
      <c r="ACG162" s="58"/>
      <c r="ACH162" s="58"/>
      <c r="ACI162" s="58"/>
      <c r="ACJ162" s="58"/>
      <c r="ACK162" s="58"/>
      <c r="ACL162" s="58"/>
      <c r="ACM162" s="58"/>
      <c r="ACN162" s="58"/>
      <c r="ACO162" s="58"/>
      <c r="ACP162" s="58"/>
      <c r="ACQ162" s="58"/>
      <c r="ACR162" s="58"/>
      <c r="ACS162" s="58"/>
      <c r="ACT162" s="58"/>
      <c r="ACU162" s="58"/>
      <c r="ACV162" s="58"/>
      <c r="ACW162" s="58"/>
      <c r="ACX162" s="58"/>
      <c r="ACY162" s="58"/>
      <c r="ACZ162" s="58"/>
      <c r="ADA162" s="58"/>
      <c r="ADB162" s="58"/>
      <c r="ADC162" s="58"/>
      <c r="ADD162" s="58"/>
      <c r="ADE162" s="58"/>
      <c r="ADF162" s="58"/>
      <c r="ADG162" s="58"/>
      <c r="ADH162" s="58"/>
      <c r="ADI162" s="58"/>
      <c r="ADJ162" s="58"/>
      <c r="ADK162" s="58"/>
      <c r="ADL162" s="58"/>
      <c r="ADM162" s="58"/>
      <c r="ADN162" s="58"/>
      <c r="ADO162" s="58"/>
      <c r="ADP162" s="58"/>
      <c r="ADQ162" s="58"/>
      <c r="ADR162" s="58"/>
      <c r="ADS162" s="58"/>
      <c r="ADT162" s="58"/>
      <c r="ADU162" s="58"/>
      <c r="ADV162" s="58"/>
      <c r="ADW162" s="58"/>
      <c r="ADX162" s="58"/>
      <c r="ADY162" s="58"/>
      <c r="ADZ162" s="58"/>
      <c r="AEA162" s="58"/>
      <c r="AEB162" s="58"/>
      <c r="AEC162" s="58"/>
      <c r="AED162" s="58"/>
      <c r="AEE162" s="58"/>
      <c r="AEF162" s="58"/>
      <c r="AEG162" s="58"/>
      <c r="AEH162" s="58"/>
      <c r="AEI162" s="58"/>
      <c r="AEJ162" s="58"/>
      <c r="AEK162" s="58"/>
      <c r="AEL162" s="58"/>
      <c r="AEM162" s="58"/>
      <c r="AEN162" s="58"/>
      <c r="AEO162" s="58"/>
      <c r="AEP162" s="58"/>
      <c r="AEQ162" s="58"/>
      <c r="AER162" s="58"/>
      <c r="AES162" s="58"/>
      <c r="AET162" s="58"/>
      <c r="AEU162" s="58"/>
      <c r="AEV162" s="58"/>
      <c r="AEW162" s="58"/>
      <c r="AEX162" s="58"/>
      <c r="AEY162" s="58"/>
      <c r="AEZ162" s="58"/>
      <c r="AFA162" s="58"/>
      <c r="AFB162" s="58"/>
      <c r="AFC162" s="58"/>
      <c r="AFD162" s="58"/>
      <c r="AFE162" s="58"/>
      <c r="AFF162" s="58"/>
      <c r="AFG162" s="58"/>
      <c r="AFH162" s="58"/>
      <c r="AFI162" s="58"/>
      <c r="AFJ162" s="58"/>
      <c r="AFK162" s="58"/>
      <c r="AFL162" s="58"/>
      <c r="AFM162" s="58"/>
      <c r="AFN162" s="58"/>
      <c r="AFO162" s="58"/>
      <c r="AFP162" s="58"/>
      <c r="AFQ162" s="58"/>
      <c r="AFR162" s="58"/>
      <c r="AFS162" s="58"/>
      <c r="AFT162" s="58"/>
      <c r="AFU162" s="58"/>
      <c r="AFV162" s="58"/>
      <c r="AFW162" s="58"/>
      <c r="AFX162" s="58"/>
      <c r="AFY162" s="58"/>
      <c r="AFZ162" s="58"/>
      <c r="AGA162" s="58"/>
      <c r="AGB162" s="58"/>
      <c r="AGC162" s="58"/>
      <c r="AGD162" s="58"/>
      <c r="AGE162" s="58"/>
      <c r="AGF162" s="58"/>
      <c r="AGG162" s="58"/>
      <c r="AGH162" s="58"/>
      <c r="AGI162" s="58"/>
      <c r="AGJ162" s="58"/>
      <c r="AGK162" s="58"/>
      <c r="AGL162" s="58"/>
      <c r="AGM162" s="58"/>
      <c r="AGN162" s="58"/>
      <c r="AGO162" s="58"/>
      <c r="AGP162" s="58"/>
      <c r="AGQ162" s="58"/>
      <c r="AGR162" s="58"/>
      <c r="AGS162" s="58"/>
      <c r="AGT162" s="58"/>
      <c r="AGU162" s="58"/>
      <c r="AGV162" s="58"/>
      <c r="AGW162" s="58"/>
      <c r="AGX162" s="58"/>
      <c r="AGY162" s="58"/>
      <c r="AGZ162" s="58"/>
      <c r="AHA162" s="58"/>
      <c r="AHB162" s="58"/>
      <c r="AHC162" s="58"/>
      <c r="AHD162" s="58"/>
      <c r="AHE162" s="58"/>
      <c r="AHF162" s="58"/>
      <c r="AHG162" s="58"/>
      <c r="AHH162" s="58"/>
      <c r="AHI162" s="58"/>
      <c r="AHJ162" s="58"/>
      <c r="AHK162" s="58"/>
      <c r="AHL162" s="58"/>
      <c r="AHM162" s="58"/>
      <c r="AHN162" s="58"/>
      <c r="AHO162" s="58"/>
      <c r="AHP162" s="58"/>
      <c r="AHQ162" s="58"/>
      <c r="AHR162" s="58"/>
      <c r="AHS162" s="58"/>
      <c r="AHT162" s="58"/>
      <c r="AHU162" s="58"/>
      <c r="AHV162" s="58"/>
      <c r="AHW162" s="58"/>
      <c r="AHX162" s="58"/>
      <c r="AHY162" s="58"/>
      <c r="AHZ162" s="58"/>
      <c r="AIA162" s="58"/>
      <c r="AIB162" s="58"/>
      <c r="AIC162" s="58"/>
      <c r="AID162" s="58"/>
      <c r="AIE162" s="58"/>
      <c r="AIF162" s="58"/>
      <c r="AIG162" s="58"/>
      <c r="AIH162" s="58"/>
      <c r="AII162" s="58"/>
      <c r="AIJ162" s="58"/>
      <c r="AIK162" s="58"/>
      <c r="AIL162" s="58"/>
      <c r="AIM162" s="58"/>
      <c r="AIN162" s="58"/>
      <c r="AIO162" s="58"/>
      <c r="AIP162" s="58"/>
      <c r="AIQ162" s="58"/>
      <c r="AIR162" s="58"/>
      <c r="AIS162" s="58"/>
      <c r="AIT162" s="58"/>
      <c r="AIU162" s="58"/>
      <c r="AIV162" s="58"/>
      <c r="AIW162" s="58"/>
      <c r="AIX162" s="58"/>
      <c r="AIY162" s="58"/>
      <c r="AIZ162" s="58"/>
      <c r="AJA162" s="58"/>
      <c r="AJB162" s="58"/>
      <c r="AJC162" s="58"/>
      <c r="AJD162" s="58"/>
      <c r="AJE162" s="58"/>
      <c r="AJF162" s="58"/>
      <c r="AJG162" s="58"/>
      <c r="AJH162" s="58"/>
      <c r="AJI162" s="58"/>
      <c r="AJJ162" s="58"/>
      <c r="AJK162" s="58"/>
      <c r="AJL162" s="58"/>
      <c r="AJM162" s="58"/>
      <c r="AJN162" s="58"/>
      <c r="AJO162" s="58"/>
      <c r="AJP162" s="58"/>
      <c r="AJQ162" s="58"/>
      <c r="AJR162" s="58"/>
      <c r="AJS162" s="58"/>
      <c r="AJT162" s="58"/>
      <c r="AJU162" s="58"/>
      <c r="AJV162" s="58"/>
      <c r="AJW162" s="58"/>
      <c r="AJX162" s="58"/>
      <c r="AJY162" s="58"/>
      <c r="AJZ162" s="58"/>
      <c r="AKA162" s="58"/>
      <c r="AKB162" s="58"/>
      <c r="AKC162" s="58"/>
      <c r="AKD162" s="58"/>
      <c r="AKE162" s="58"/>
      <c r="AKF162" s="58"/>
      <c r="AKG162" s="58"/>
      <c r="AKH162" s="58"/>
      <c r="AKI162" s="58"/>
      <c r="AKJ162" s="58"/>
      <c r="AKK162" s="58"/>
      <c r="AKL162" s="58"/>
      <c r="AKM162" s="58"/>
      <c r="AKN162" s="58"/>
      <c r="AKO162" s="58"/>
      <c r="AKP162" s="58"/>
      <c r="AKQ162" s="58"/>
      <c r="AKR162" s="58"/>
      <c r="AKS162" s="58"/>
      <c r="AKT162" s="58"/>
      <c r="AKU162" s="58"/>
      <c r="AKV162" s="58"/>
      <c r="AKW162" s="58"/>
      <c r="AKX162" s="58"/>
      <c r="AKY162" s="58"/>
      <c r="AKZ162" s="58"/>
      <c r="ALA162" s="58"/>
      <c r="ALB162" s="58"/>
      <c r="ALC162" s="58"/>
      <c r="ALD162" s="58"/>
      <c r="ALE162" s="58"/>
      <c r="ALF162" s="58"/>
      <c r="ALG162" s="58"/>
      <c r="ALH162" s="58"/>
      <c r="ALI162" s="58"/>
      <c r="ALJ162" s="58"/>
      <c r="ALK162" s="58"/>
      <c r="ALL162" s="58"/>
      <c r="ALM162" s="58"/>
      <c r="ALN162" s="58"/>
      <c r="ALO162" s="58"/>
      <c r="ALP162" s="58"/>
      <c r="ALQ162" s="58"/>
      <c r="ALR162" s="58"/>
      <c r="ALS162" s="58"/>
      <c r="ALT162" s="58"/>
      <c r="ALU162" s="58"/>
      <c r="ALV162" s="58"/>
      <c r="ALW162" s="58"/>
      <c r="ALX162" s="58"/>
      <c r="ALY162" s="58"/>
      <c r="ALZ162" s="58"/>
      <c r="AMA162" s="58"/>
      <c r="AMB162" s="58"/>
      <c r="AMC162" s="58"/>
      <c r="AMD162" s="58"/>
      <c r="AME162" s="58"/>
      <c r="AMF162" s="58"/>
      <c r="AMG162" s="58"/>
      <c r="AMH162" s="58"/>
      <c r="AMI162" s="58"/>
      <c r="AMJ162" s="58"/>
    </row>
    <row r="163" s="58" customFormat="true" ht="22.7" hidden="false" customHeight="true" outlineLevel="0" collapsed="false">
      <c r="A163" s="1"/>
      <c r="B163" s="57" t="s">
        <v>63</v>
      </c>
      <c r="C163" s="11"/>
      <c r="D163" s="26"/>
      <c r="E163" s="26"/>
      <c r="F163" s="26"/>
      <c r="G163" s="26"/>
      <c r="H163" s="26"/>
      <c r="I163" s="26"/>
      <c r="J163" s="11"/>
      <c r="K163" s="11"/>
      <c r="L163" s="11"/>
      <c r="M163" s="1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</row>
    <row r="164" s="58" customFormat="true" ht="22.7" hidden="false" customHeight="true" outlineLevel="0" collapsed="false">
      <c r="A164" s="1"/>
      <c r="B164" s="1"/>
      <c r="C164" s="59" t="s">
        <v>39</v>
      </c>
      <c r="D164" s="12"/>
      <c r="E164" s="12"/>
      <c r="F164" s="42"/>
      <c r="G164" s="42"/>
      <c r="H164" s="42"/>
      <c r="I164" s="42"/>
      <c r="J164" s="42"/>
      <c r="K164" s="4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</row>
    <row r="165" s="58" customFormat="true" ht="22.7" hidden="false" customHeight="true" outlineLevel="0" collapsed="false">
      <c r="A165" s="1"/>
      <c r="B165" s="1"/>
      <c r="C165" s="1"/>
      <c r="D165" s="1" t="s">
        <v>40</v>
      </c>
      <c r="E165" s="1"/>
      <c r="F165" s="1"/>
      <c r="G165" s="1"/>
      <c r="H165" s="14" t="n">
        <v>0</v>
      </c>
      <c r="I165" s="15" t="n">
        <f aca="false">4*H165</f>
        <v>0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</row>
    <row r="166" s="58" customFormat="true" ht="22.7" hidden="false" customHeight="true" outlineLevel="0" collapsed="false">
      <c r="A166" s="1"/>
      <c r="B166" s="1"/>
      <c r="C166" s="1"/>
      <c r="D166" s="1" t="s">
        <v>41</v>
      </c>
      <c r="E166" s="1"/>
      <c r="F166" s="1"/>
      <c r="G166" s="1"/>
      <c r="H166" s="14" t="n">
        <v>0</v>
      </c>
      <c r="I166" s="15" t="n">
        <f aca="false">3*H166</f>
        <v>0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</row>
    <row r="167" s="58" customFormat="true" ht="22.7" hidden="false" customHeight="true" outlineLevel="0" collapsed="false">
      <c r="A167" s="1"/>
      <c r="B167" s="1"/>
      <c r="C167" s="1"/>
      <c r="D167" s="1" t="s">
        <v>42</v>
      </c>
      <c r="E167" s="1"/>
      <c r="F167" s="1"/>
      <c r="G167" s="1"/>
      <c r="H167" s="14" t="n">
        <v>0</v>
      </c>
      <c r="I167" s="15" t="n">
        <f aca="false">2*H167</f>
        <v>0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</row>
    <row r="168" s="58" customFormat="true" ht="22.7" hidden="false" customHeight="true" outlineLevel="0" collapsed="false">
      <c r="A168" s="1"/>
      <c r="B168" s="1"/>
      <c r="C168" s="1"/>
      <c r="D168" s="1" t="s">
        <v>43</v>
      </c>
      <c r="E168" s="1"/>
      <c r="F168" s="1"/>
      <c r="G168" s="1"/>
      <c r="H168" s="14" t="n">
        <v>0</v>
      </c>
      <c r="I168" s="15" t="n">
        <f aca="false">1*H168</f>
        <v>0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</row>
    <row r="169" s="58" customFormat="true" ht="22.7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</row>
    <row r="170" s="58" customFormat="true" ht="22.7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60" t="n">
        <f aca="false">SUM(I165:I168)</f>
        <v>0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</row>
    <row r="171" s="58" customFormat="true" ht="22.7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</row>
    <row r="174" customFormat="false" ht="30.15" hidden="false" customHeight="true" outlineLevel="0" collapsed="false">
      <c r="A174" s="49" t="s">
        <v>64</v>
      </c>
      <c r="B174" s="28"/>
      <c r="C174" s="29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35" t="n">
        <f aca="false">IF((I145+I150+I155+I161+I170)&gt;=15,15,(I145+I150+I155+I161++I170))</f>
        <v>0</v>
      </c>
    </row>
    <row r="176" customFormat="false" ht="70.9" hidden="false" customHeight="true" outlineLevel="0" collapsed="false">
      <c r="A176" s="2"/>
      <c r="B176" s="61" t="s">
        <v>65</v>
      </c>
      <c r="C176" s="1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</row>
    <row r="178" customFormat="false" ht="22.7" hidden="false" customHeight="true" outlineLevel="0" collapsed="false">
      <c r="B178" s="62" t="s">
        <v>66</v>
      </c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</row>
    <row r="179" customFormat="false" ht="22.7" hidden="false" customHeight="true" outlineLevel="0" collapsed="false">
      <c r="H179" s="15"/>
    </row>
    <row r="180" customFormat="false" ht="22.7" hidden="false" customHeight="true" outlineLevel="0" collapsed="false">
      <c r="C180" s="45" t="s">
        <v>67</v>
      </c>
    </row>
    <row r="181" customFormat="false" ht="22.7" hidden="false" customHeight="true" outlineLevel="0" collapsed="false">
      <c r="D181" s="1" t="s">
        <v>68</v>
      </c>
      <c r="F181" s="15"/>
      <c r="H181" s="14" t="n">
        <v>0</v>
      </c>
      <c r="I181" s="15" t="n">
        <f aca="false">SUM(1*H181)</f>
        <v>0</v>
      </c>
    </row>
    <row r="182" customFormat="false" ht="22.7" hidden="false" customHeight="true" outlineLevel="0" collapsed="false">
      <c r="D182" s="1" t="s">
        <v>69</v>
      </c>
      <c r="F182" s="15"/>
      <c r="H182" s="14" t="n">
        <v>0</v>
      </c>
      <c r="I182" s="15" t="n">
        <f aca="false">SUM(0.5*H182)</f>
        <v>0</v>
      </c>
    </row>
    <row r="183" customFormat="false" ht="22.7" hidden="false" customHeight="true" outlineLevel="0" collapsed="false">
      <c r="D183" s="1" t="s">
        <v>70</v>
      </c>
      <c r="F183" s="15"/>
      <c r="H183" s="14" t="n">
        <v>0</v>
      </c>
      <c r="I183" s="15" t="n">
        <f aca="false">SUM(0.4*H183)</f>
        <v>0</v>
      </c>
    </row>
    <row r="184" customFormat="false" ht="22.7" hidden="false" customHeight="true" outlineLevel="0" collapsed="false">
      <c r="D184" s="1" t="s">
        <v>71</v>
      </c>
      <c r="F184" s="15"/>
      <c r="H184" s="14" t="n">
        <v>0</v>
      </c>
      <c r="I184" s="15" t="n">
        <f aca="false">SUM(0.3*H184)</f>
        <v>0</v>
      </c>
    </row>
    <row r="185" customFormat="false" ht="22.7" hidden="false" customHeight="true" outlineLevel="0" collapsed="false">
      <c r="D185" s="1" t="s">
        <v>72</v>
      </c>
      <c r="F185" s="15"/>
      <c r="H185" s="14" t="n">
        <v>0</v>
      </c>
      <c r="I185" s="15" t="n">
        <f aca="false">SUM(0.2*H185)</f>
        <v>0</v>
      </c>
    </row>
    <row r="186" customFormat="false" ht="22.7" hidden="false" customHeight="true" outlineLevel="0" collapsed="false">
      <c r="D186" s="1" t="s">
        <v>73</v>
      </c>
      <c r="F186" s="15"/>
      <c r="H186" s="14" t="n">
        <v>0</v>
      </c>
      <c r="I186" s="15" t="n">
        <f aca="false">SUM(0.1*H186)</f>
        <v>0</v>
      </c>
    </row>
    <row r="188" customFormat="false" ht="22.7" hidden="false" customHeight="true" outlineLevel="0" collapsed="false">
      <c r="C188" s="45" t="s">
        <v>74</v>
      </c>
    </row>
    <row r="189" customFormat="false" ht="22.7" hidden="false" customHeight="true" outlineLevel="0" collapsed="false">
      <c r="D189" s="1" t="s">
        <v>68</v>
      </c>
      <c r="F189" s="15"/>
      <c r="H189" s="14" t="n">
        <v>0</v>
      </c>
      <c r="I189" s="15" t="n">
        <f aca="false">SUM(0.2*H189)</f>
        <v>0</v>
      </c>
    </row>
    <row r="190" customFormat="false" ht="22.7" hidden="false" customHeight="true" outlineLevel="0" collapsed="false">
      <c r="D190" s="1" t="s">
        <v>69</v>
      </c>
      <c r="F190" s="15"/>
      <c r="H190" s="14" t="n">
        <v>0</v>
      </c>
      <c r="I190" s="15" t="n">
        <f aca="false">SUM(0.1*H190)</f>
        <v>0</v>
      </c>
    </row>
    <row r="191" customFormat="false" ht="22.7" hidden="false" customHeight="true" outlineLevel="0" collapsed="false">
      <c r="D191" s="1" t="s">
        <v>75</v>
      </c>
      <c r="F191" s="15"/>
      <c r="H191" s="14" t="n">
        <v>0</v>
      </c>
      <c r="I191" s="15" t="n">
        <f aca="false">SUM(0.05*H191)</f>
        <v>0</v>
      </c>
    </row>
    <row r="193" customFormat="false" ht="22.7" hidden="false" customHeight="true" outlineLevel="0" collapsed="false">
      <c r="D193" s="17" t="s">
        <v>6</v>
      </c>
      <c r="H193" s="25"/>
      <c r="I193" s="63" t="n">
        <f aca="false">IF((SUM(I181:I191))&gt;=8,8,(SUM(I181:I191)))</f>
        <v>0</v>
      </c>
    </row>
    <row r="194" customFormat="false" ht="22.7" hidden="false" customHeight="true" outlineLevel="0" collapsed="false">
      <c r="D194" s="17"/>
      <c r="H194" s="25"/>
    </row>
    <row r="195" customFormat="false" ht="22.7" hidden="false" customHeight="true" outlineLevel="0" collapsed="false">
      <c r="B195" s="64" t="s">
        <v>76</v>
      </c>
      <c r="C195" s="21"/>
      <c r="D195" s="21"/>
      <c r="E195" s="22"/>
      <c r="F195" s="22"/>
      <c r="G195" s="22"/>
      <c r="H195" s="22"/>
      <c r="I195" s="22"/>
      <c r="J195" s="22"/>
      <c r="K195" s="22"/>
      <c r="L195" s="22"/>
      <c r="M195" s="23" t="n">
        <f aca="false">I193</f>
        <v>0</v>
      </c>
    </row>
    <row r="196" customFormat="false" ht="22.7" hidden="false" customHeight="true" outlineLevel="0" collapsed="false">
      <c r="D196" s="17"/>
      <c r="H196" s="25"/>
    </row>
    <row r="198" customFormat="false" ht="22.7" hidden="false" customHeight="true" outlineLevel="0" collapsed="false">
      <c r="B198" s="62" t="s">
        <v>77</v>
      </c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</row>
    <row r="199" customFormat="false" ht="22.7" hidden="false" customHeight="true" outlineLevel="0" collapsed="false">
      <c r="H199" s="65"/>
    </row>
    <row r="200" customFormat="false" ht="22.7" hidden="false" customHeight="true" outlineLevel="0" collapsed="false">
      <c r="D200" s="1" t="s">
        <v>78</v>
      </c>
    </row>
    <row r="201" customFormat="false" ht="22.7" hidden="false" customHeight="true" outlineLevel="0" collapsed="false">
      <c r="E201" s="1" t="s">
        <v>79</v>
      </c>
      <c r="G201" s="65"/>
      <c r="H201" s="14" t="n">
        <v>0</v>
      </c>
      <c r="I201" s="15" t="n">
        <f aca="false">SUM(1.5*H201)</f>
        <v>0</v>
      </c>
    </row>
    <row r="202" customFormat="false" ht="22.7" hidden="false" customHeight="true" outlineLevel="0" collapsed="false">
      <c r="E202" s="1" t="s">
        <v>80</v>
      </c>
      <c r="G202" s="65"/>
      <c r="H202" s="14" t="n">
        <v>0</v>
      </c>
      <c r="I202" s="15" t="n">
        <f aca="false">SUM(1*H202)</f>
        <v>0</v>
      </c>
    </row>
    <row r="203" customFormat="false" ht="22.7" hidden="false" customHeight="true" outlineLevel="0" collapsed="false">
      <c r="D203" s="1" t="s">
        <v>81</v>
      </c>
      <c r="G203" s="65"/>
    </row>
    <row r="204" customFormat="false" ht="22.7" hidden="false" customHeight="true" outlineLevel="0" collapsed="false">
      <c r="E204" s="1" t="s">
        <v>79</v>
      </c>
      <c r="G204" s="65"/>
      <c r="H204" s="14" t="n">
        <v>0</v>
      </c>
      <c r="I204" s="15" t="n">
        <f aca="false">SUM(1.25*H204)</f>
        <v>0</v>
      </c>
    </row>
    <row r="205" customFormat="false" ht="22.7" hidden="false" customHeight="true" outlineLevel="0" collapsed="false">
      <c r="E205" s="1" t="s">
        <v>80</v>
      </c>
      <c r="G205" s="65"/>
      <c r="H205" s="14" t="n">
        <v>0</v>
      </c>
      <c r="I205" s="15" t="n">
        <f aca="false">SUM(0.75*H205)</f>
        <v>0</v>
      </c>
    </row>
    <row r="206" customFormat="false" ht="22.7" hidden="false" customHeight="true" outlineLevel="0" collapsed="false">
      <c r="D206" s="1" t="s">
        <v>82</v>
      </c>
      <c r="G206" s="65"/>
    </row>
    <row r="207" customFormat="false" ht="22.7" hidden="false" customHeight="true" outlineLevel="0" collapsed="false">
      <c r="E207" s="1" t="s">
        <v>79</v>
      </c>
      <c r="G207" s="65"/>
      <c r="H207" s="14" t="n">
        <v>0</v>
      </c>
      <c r="I207" s="15" t="n">
        <f aca="false">SUM(1*H207)</f>
        <v>0</v>
      </c>
    </row>
    <row r="208" customFormat="false" ht="22.7" hidden="false" customHeight="true" outlineLevel="0" collapsed="false">
      <c r="E208" s="1" t="s">
        <v>80</v>
      </c>
      <c r="G208" s="65"/>
      <c r="H208" s="14" t="n">
        <v>0</v>
      </c>
      <c r="I208" s="15" t="n">
        <f aca="false">SUM(0.5*H208)</f>
        <v>0</v>
      </c>
    </row>
    <row r="210" customFormat="false" ht="22.7" hidden="false" customHeight="true" outlineLevel="0" collapsed="false">
      <c r="D210" s="1" t="s">
        <v>83</v>
      </c>
    </row>
    <row r="211" customFormat="false" ht="22.7" hidden="false" customHeight="true" outlineLevel="0" collapsed="false">
      <c r="E211" s="1" t="s">
        <v>84</v>
      </c>
      <c r="G211" s="66"/>
      <c r="H211" s="14" t="n">
        <v>0</v>
      </c>
      <c r="I211" s="15" t="n">
        <f aca="false">SUM(0.25*H211)</f>
        <v>0</v>
      </c>
    </row>
    <row r="212" customFormat="false" ht="22.7" hidden="false" customHeight="true" outlineLevel="0" collapsed="false">
      <c r="D212" s="17"/>
      <c r="G212" s="66"/>
      <c r="H212" s="15"/>
    </row>
    <row r="213" customFormat="false" ht="22.7" hidden="false" customHeight="true" outlineLevel="0" collapsed="false">
      <c r="D213" s="17" t="s">
        <v>6</v>
      </c>
      <c r="G213" s="66"/>
      <c r="I213" s="63" t="n">
        <f aca="false">IF((SUM(I201:I211))&gt;=2.5,2.5,(SUM(I201:I211)))</f>
        <v>0</v>
      </c>
    </row>
    <row r="214" customFormat="false" ht="22.7" hidden="false" customHeight="true" outlineLevel="0" collapsed="false">
      <c r="D214" s="17"/>
      <c r="G214" s="66"/>
    </row>
    <row r="215" customFormat="false" ht="22.7" hidden="false" customHeight="true" outlineLevel="0" collapsed="false">
      <c r="B215" s="64" t="s">
        <v>85</v>
      </c>
      <c r="C215" s="21"/>
      <c r="D215" s="21"/>
      <c r="E215" s="22"/>
      <c r="F215" s="22"/>
      <c r="G215" s="22"/>
      <c r="H215" s="22"/>
      <c r="I215" s="22"/>
      <c r="J215" s="22"/>
      <c r="K215" s="22"/>
      <c r="L215" s="22"/>
      <c r="M215" s="23" t="n">
        <f aca="false">I213</f>
        <v>0</v>
      </c>
    </row>
    <row r="218" customFormat="false" ht="22.7" hidden="false" customHeight="true" outlineLevel="0" collapsed="false">
      <c r="B218" s="62" t="s">
        <v>86</v>
      </c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</row>
    <row r="219" customFormat="false" ht="22.7" hidden="false" customHeight="true" outlineLevel="0" collapsed="false">
      <c r="C219" s="1" t="s">
        <v>87</v>
      </c>
    </row>
    <row r="220" customFormat="false" ht="22.7" hidden="false" customHeight="true" outlineLevel="0" collapsed="false">
      <c r="D220" s="1" t="s">
        <v>78</v>
      </c>
    </row>
    <row r="221" customFormat="false" ht="22.7" hidden="false" customHeight="true" outlineLevel="0" collapsed="false">
      <c r="E221" s="1" t="s">
        <v>79</v>
      </c>
      <c r="G221" s="65"/>
      <c r="H221" s="14" t="n">
        <v>0</v>
      </c>
      <c r="I221" s="15" t="n">
        <f aca="false">SUM(1.5*H221)</f>
        <v>0</v>
      </c>
    </row>
    <row r="222" customFormat="false" ht="22.7" hidden="false" customHeight="true" outlineLevel="0" collapsed="false">
      <c r="E222" s="1" t="s">
        <v>80</v>
      </c>
      <c r="G222" s="65"/>
      <c r="H222" s="14" t="n">
        <v>0</v>
      </c>
      <c r="I222" s="15" t="n">
        <f aca="false">SUM(1*H222)</f>
        <v>0</v>
      </c>
    </row>
    <row r="223" customFormat="false" ht="22.7" hidden="false" customHeight="true" outlineLevel="0" collapsed="false">
      <c r="D223" s="1" t="s">
        <v>81</v>
      </c>
      <c r="G223" s="65"/>
    </row>
    <row r="224" customFormat="false" ht="22.7" hidden="false" customHeight="true" outlineLevel="0" collapsed="false">
      <c r="E224" s="1" t="s">
        <v>79</v>
      </c>
      <c r="G224" s="65"/>
      <c r="H224" s="14" t="n">
        <v>0</v>
      </c>
      <c r="I224" s="15" t="n">
        <f aca="false">SUM(1.25*H224)</f>
        <v>0</v>
      </c>
    </row>
    <row r="225" customFormat="false" ht="22.7" hidden="false" customHeight="true" outlineLevel="0" collapsed="false">
      <c r="E225" s="1" t="s">
        <v>80</v>
      </c>
      <c r="G225" s="65"/>
      <c r="H225" s="14" t="n">
        <v>0</v>
      </c>
      <c r="I225" s="15" t="n">
        <f aca="false">SUM(0.75*H225)</f>
        <v>0</v>
      </c>
    </row>
    <row r="226" customFormat="false" ht="22.7" hidden="false" customHeight="true" outlineLevel="0" collapsed="false">
      <c r="D226" s="1" t="s">
        <v>82</v>
      </c>
      <c r="G226" s="65"/>
    </row>
    <row r="227" customFormat="false" ht="22.7" hidden="false" customHeight="true" outlineLevel="0" collapsed="false">
      <c r="E227" s="1" t="s">
        <v>79</v>
      </c>
      <c r="G227" s="65"/>
      <c r="H227" s="14" t="n">
        <v>0</v>
      </c>
      <c r="I227" s="15" t="n">
        <f aca="false">SUM(1*H227)</f>
        <v>0</v>
      </c>
    </row>
    <row r="228" customFormat="false" ht="22.7" hidden="false" customHeight="true" outlineLevel="0" collapsed="false">
      <c r="E228" s="1" t="s">
        <v>80</v>
      </c>
      <c r="G228" s="65"/>
      <c r="H228" s="14" t="n">
        <v>0</v>
      </c>
      <c r="I228" s="15" t="n">
        <f aca="false">SUM(0.5*H228)</f>
        <v>0</v>
      </c>
    </row>
    <row r="229" customFormat="false" ht="22.7" hidden="false" customHeight="true" outlineLevel="0" collapsed="false">
      <c r="G229" s="65"/>
      <c r="H229" s="15"/>
    </row>
    <row r="230" customFormat="false" ht="22.7" hidden="false" customHeight="true" outlineLevel="0" collapsed="false">
      <c r="D230" s="17" t="s">
        <v>6</v>
      </c>
      <c r="I230" s="63" t="n">
        <f aca="false">IF((SUM(I221:I228))&gt;=2.5,2.5,(SUM(I218:I228)))</f>
        <v>0</v>
      </c>
    </row>
    <row r="232" customFormat="false" ht="22.7" hidden="false" customHeight="true" outlineLevel="0" collapsed="false">
      <c r="C232" s="1" t="s">
        <v>88</v>
      </c>
    </row>
    <row r="233" customFormat="false" ht="22.7" hidden="false" customHeight="true" outlineLevel="0" collapsed="false">
      <c r="D233" s="1" t="s">
        <v>68</v>
      </c>
      <c r="F233" s="15"/>
      <c r="H233" s="14" t="n">
        <v>0</v>
      </c>
      <c r="I233" s="15" t="n">
        <f aca="false">SUM(1*H233)</f>
        <v>0</v>
      </c>
    </row>
    <row r="234" customFormat="false" ht="22.7" hidden="false" customHeight="true" outlineLevel="0" collapsed="false">
      <c r="D234" s="1" t="s">
        <v>69</v>
      </c>
      <c r="F234" s="15"/>
      <c r="H234" s="14" t="n">
        <v>0</v>
      </c>
      <c r="I234" s="15" t="n">
        <f aca="false">SUM(0.5*H234)</f>
        <v>0</v>
      </c>
    </row>
    <row r="235" customFormat="false" ht="22.7" hidden="false" customHeight="true" outlineLevel="0" collapsed="false">
      <c r="D235" s="1" t="s">
        <v>70</v>
      </c>
      <c r="F235" s="15"/>
      <c r="H235" s="14" t="n">
        <v>0</v>
      </c>
      <c r="I235" s="15" t="n">
        <f aca="false">SUM(0.4*H235)</f>
        <v>0</v>
      </c>
    </row>
    <row r="236" customFormat="false" ht="19.15" hidden="false" customHeight="true" outlineLevel="0" collapsed="false">
      <c r="D236" s="1" t="s">
        <v>71</v>
      </c>
      <c r="F236" s="15"/>
      <c r="H236" s="14" t="n">
        <v>0</v>
      </c>
      <c r="I236" s="15" t="n">
        <f aca="false">SUM(0.3*H236)</f>
        <v>0</v>
      </c>
    </row>
    <row r="237" customFormat="false" ht="22.7" hidden="false" customHeight="true" outlineLevel="0" collapsed="false">
      <c r="D237" s="1" t="s">
        <v>72</v>
      </c>
      <c r="F237" s="15"/>
      <c r="H237" s="14" t="n">
        <v>0</v>
      </c>
      <c r="I237" s="15" t="n">
        <f aca="false">SUM(0.2*H237)</f>
        <v>0</v>
      </c>
    </row>
    <row r="238" customFormat="false" ht="20" hidden="false" customHeight="true" outlineLevel="0" collapsed="false">
      <c r="D238" s="1" t="s">
        <v>73</v>
      </c>
      <c r="F238" s="15"/>
      <c r="H238" s="14" t="n">
        <v>0</v>
      </c>
      <c r="I238" s="15" t="n">
        <f aca="false">SUM(0.1*H238)</f>
        <v>0</v>
      </c>
    </row>
    <row r="240" customFormat="false" ht="22.7" hidden="false" customHeight="true" outlineLevel="0" collapsed="false">
      <c r="D240" s="17" t="s">
        <v>6</v>
      </c>
      <c r="I240" s="63" t="n">
        <f aca="false">SUM(I233:I238)</f>
        <v>0</v>
      </c>
    </row>
    <row r="241" customFormat="false" ht="20.8" hidden="false" customHeight="true" outlineLevel="0" collapsed="false"/>
    <row r="243" customFormat="false" ht="22.7" hidden="false" customHeight="true" outlineLevel="0" collapsed="false">
      <c r="C243" s="1" t="s">
        <v>89</v>
      </c>
    </row>
    <row r="244" customFormat="false" ht="22.7" hidden="false" customHeight="true" outlineLevel="0" collapsed="false">
      <c r="E244" s="67" t="s">
        <v>90</v>
      </c>
      <c r="F244" s="68" t="s">
        <v>91</v>
      </c>
      <c r="G244" s="69" t="s">
        <v>92</v>
      </c>
      <c r="H244" s="69"/>
      <c r="J244" s="15"/>
    </row>
    <row r="245" customFormat="false" ht="46.65" hidden="false" customHeight="true" outlineLevel="0" collapsed="false">
      <c r="E245" s="67"/>
      <c r="F245" s="68"/>
      <c r="G245" s="70" t="s">
        <v>93</v>
      </c>
      <c r="H245" s="70" t="s">
        <v>94</v>
      </c>
      <c r="J245" s="15"/>
    </row>
    <row r="246" customFormat="false" ht="22.7" hidden="false" customHeight="true" outlineLevel="0" collapsed="false">
      <c r="E246" s="71" t="s">
        <v>95</v>
      </c>
      <c r="F246" s="72"/>
      <c r="G246" s="72"/>
      <c r="H246" s="72"/>
      <c r="I246" s="15" t="n">
        <f aca="false">F246*1+G246*0.5+H246*0.25</f>
        <v>0</v>
      </c>
      <c r="J246" s="15"/>
    </row>
    <row r="247" customFormat="false" ht="22.7" hidden="false" customHeight="true" outlineLevel="0" collapsed="false">
      <c r="E247" s="71" t="s">
        <v>96</v>
      </c>
      <c r="F247" s="72"/>
      <c r="G247" s="72"/>
      <c r="H247" s="72"/>
      <c r="I247" s="15" t="n">
        <f aca="false">F247*0.75+G247*0.25+H247*0.1</f>
        <v>0</v>
      </c>
      <c r="J247" s="15"/>
    </row>
    <row r="248" customFormat="false" ht="22.7" hidden="false" customHeight="true" outlineLevel="0" collapsed="false">
      <c r="E248" s="71" t="s">
        <v>97</v>
      </c>
      <c r="F248" s="72"/>
      <c r="G248" s="72"/>
      <c r="H248" s="72"/>
      <c r="I248" s="15" t="n">
        <f aca="false">F248*0.5+G248*0.1+H248*0.05</f>
        <v>0</v>
      </c>
      <c r="J248" s="15"/>
    </row>
    <row r="249" customFormat="false" ht="22.7" hidden="false" customHeight="true" outlineLevel="0" collapsed="false">
      <c r="G249" s="15"/>
      <c r="I249" s="15"/>
    </row>
    <row r="250" customFormat="false" ht="22.7" hidden="false" customHeight="true" outlineLevel="0" collapsed="false">
      <c r="D250" s="17" t="s">
        <v>6</v>
      </c>
      <c r="G250" s="15"/>
      <c r="I250" s="63" t="n">
        <f aca="false">SUM(I246:I248)</f>
        <v>0</v>
      </c>
    </row>
    <row r="251" customFormat="false" ht="22.7" hidden="false" customHeight="true" outlineLevel="0" collapsed="false">
      <c r="G251" s="15"/>
      <c r="I251" s="15"/>
    </row>
    <row r="252" customFormat="false" ht="22.7" hidden="false" customHeight="true" outlineLevel="0" collapsed="false">
      <c r="G252" s="15"/>
      <c r="I252" s="15"/>
    </row>
    <row r="254" customFormat="false" ht="22.7" hidden="false" customHeight="true" outlineLevel="0" collapsed="false">
      <c r="C254" s="1" t="s">
        <v>98</v>
      </c>
      <c r="F254" s="73"/>
      <c r="G254" s="73"/>
      <c r="H254" s="73"/>
      <c r="I254" s="73"/>
    </row>
    <row r="255" customFormat="false" ht="22.7" hidden="false" customHeight="true" outlineLevel="0" collapsed="false">
      <c r="D255" s="1" t="s">
        <v>99</v>
      </c>
      <c r="H255" s="14" t="n">
        <v>0</v>
      </c>
      <c r="I255" s="15" t="n">
        <f aca="false">SUM(0.75*H255)</f>
        <v>0</v>
      </c>
    </row>
    <row r="256" customFormat="false" ht="22.7" hidden="false" customHeight="true" outlineLevel="0" collapsed="false">
      <c r="D256" s="1" t="s">
        <v>100</v>
      </c>
      <c r="I256" s="15"/>
    </row>
    <row r="257" customFormat="false" ht="22.7" hidden="false" customHeight="true" outlineLevel="0" collapsed="false">
      <c r="E257" s="45" t="s">
        <v>101</v>
      </c>
      <c r="F257" s="14" t="n">
        <v>0</v>
      </c>
      <c r="I257" s="15" t="n">
        <f aca="false">IF(F257=0, 0, 0.75/F257)</f>
        <v>0</v>
      </c>
    </row>
    <row r="258" customFormat="false" ht="22.7" hidden="false" customHeight="true" outlineLevel="0" collapsed="false">
      <c r="E258" s="45" t="s">
        <v>102</v>
      </c>
      <c r="F258" s="14" t="n">
        <v>0</v>
      </c>
      <c r="I258" s="15" t="n">
        <f aca="false">IF(F258=0, 0, 0.75/F258)</f>
        <v>0</v>
      </c>
    </row>
    <row r="259" customFormat="false" ht="22.7" hidden="false" customHeight="true" outlineLevel="0" collapsed="false">
      <c r="E259" s="45" t="s">
        <v>103</v>
      </c>
      <c r="F259" s="14" t="n">
        <v>0</v>
      </c>
      <c r="I259" s="15" t="n">
        <f aca="false">IF(F259=0, 0, 0.75/F259)</f>
        <v>0</v>
      </c>
    </row>
    <row r="260" customFormat="false" ht="22.7" hidden="false" customHeight="true" outlineLevel="0" collapsed="false">
      <c r="E260" s="45" t="s">
        <v>104</v>
      </c>
      <c r="F260" s="14" t="n">
        <v>0</v>
      </c>
      <c r="I260" s="15" t="n">
        <f aca="false">IF(F260=0, 0, 0.75/F260)</f>
        <v>0</v>
      </c>
    </row>
    <row r="262" customFormat="false" ht="22.7" hidden="false" customHeight="true" outlineLevel="0" collapsed="false">
      <c r="I262" s="63" t="n">
        <f aca="false">SUM(I255:I260)</f>
        <v>0</v>
      </c>
    </row>
    <row r="263" customFormat="false" ht="22.7" hidden="false" customHeight="true" outlineLevel="0" collapsed="false">
      <c r="I263" s="74"/>
    </row>
    <row r="264" customFormat="false" ht="22.7" hidden="false" customHeight="true" outlineLevel="0" collapsed="false">
      <c r="C264" s="1" t="s">
        <v>105</v>
      </c>
      <c r="I264" s="74"/>
    </row>
    <row r="265" customFormat="false" ht="22.7" hidden="false" customHeight="true" outlineLevel="0" collapsed="false">
      <c r="D265" s="1" t="s">
        <v>106</v>
      </c>
      <c r="I265" s="74"/>
    </row>
    <row r="266" customFormat="false" ht="22.7" hidden="false" customHeight="true" outlineLevel="0" collapsed="false">
      <c r="E266" s="45" t="s">
        <v>107</v>
      </c>
      <c r="F266" s="14" t="n">
        <v>0</v>
      </c>
      <c r="I266" s="15" t="n">
        <f aca="false">IF(F266=0, 0, 0.75/F266)</f>
        <v>0</v>
      </c>
    </row>
    <row r="267" customFormat="false" ht="22.7" hidden="false" customHeight="true" outlineLevel="0" collapsed="false">
      <c r="D267" s="1" t="s">
        <v>108</v>
      </c>
      <c r="I267" s="74"/>
    </row>
    <row r="268" customFormat="false" ht="22.7" hidden="false" customHeight="true" outlineLevel="0" collapsed="false">
      <c r="E268" s="45" t="s">
        <v>107</v>
      </c>
      <c r="F268" s="14" t="n">
        <v>0</v>
      </c>
      <c r="I268" s="15" t="n">
        <f aca="false">IF(F268=0, 0, 1.5/F268)</f>
        <v>0</v>
      </c>
    </row>
    <row r="269" customFormat="false" ht="22.7" hidden="false" customHeight="true" outlineLevel="0" collapsed="false">
      <c r="E269" s="45"/>
      <c r="I269" s="15"/>
    </row>
    <row r="270" customFormat="false" ht="22.7" hidden="false" customHeight="true" outlineLevel="0" collapsed="false">
      <c r="E270" s="45"/>
      <c r="I270" s="63" t="n">
        <f aca="false">SUM(I266:I268)</f>
        <v>0</v>
      </c>
    </row>
    <row r="271" customFormat="false" ht="10.8" hidden="false" customHeight="true" outlineLevel="0" collapsed="false">
      <c r="E271" s="45"/>
      <c r="I271" s="15"/>
    </row>
    <row r="272" customFormat="false" ht="22.7" hidden="false" customHeight="true" outlineLevel="0" collapsed="false">
      <c r="C272" s="1" t="s">
        <v>109</v>
      </c>
      <c r="E272" s="32"/>
      <c r="G272" s="33"/>
      <c r="I272" s="63" t="n">
        <f aca="false">IF(G272="Alto nivel",1,IF(G272="Alto rendimiento",0.5,0))</f>
        <v>0</v>
      </c>
    </row>
    <row r="273" customFormat="false" ht="22.7" hidden="false" customHeight="true" outlineLevel="0" collapsed="false">
      <c r="E273" s="45"/>
      <c r="G273" s="32"/>
      <c r="I273" s="75"/>
    </row>
    <row r="275" customFormat="false" ht="22.7" hidden="false" customHeight="true" outlineLevel="0" collapsed="false">
      <c r="B275" s="64" t="s">
        <v>110</v>
      </c>
      <c r="C275" s="21"/>
      <c r="D275" s="21"/>
      <c r="E275" s="22"/>
      <c r="F275" s="22"/>
      <c r="G275" s="22"/>
      <c r="H275" s="22"/>
      <c r="I275" s="22"/>
      <c r="J275" s="22"/>
      <c r="K275" s="22"/>
      <c r="L275" s="22"/>
      <c r="M275" s="23" t="n">
        <f aca="false">IF((I230+I240+ I250+I262+I270+I272)&gt;=2.5,2.5,(I230+I240+I250+I262+I270+I272))</f>
        <v>0</v>
      </c>
    </row>
    <row r="277" customFormat="false" ht="22.7" hidden="false" customHeight="true" outlineLevel="0" collapsed="false">
      <c r="B277" s="62" t="s">
        <v>111</v>
      </c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</row>
    <row r="278" customFormat="false" ht="22.7" hidden="false" customHeight="true" outlineLevel="0" collapsed="false">
      <c r="B278" s="42"/>
      <c r="D278" s="1" t="s">
        <v>4</v>
      </c>
      <c r="H278" s="14" t="n">
        <v>0</v>
      </c>
      <c r="I278" s="15" t="n">
        <f aca="false">(1.5*H278)</f>
        <v>0</v>
      </c>
      <c r="J278" s="42"/>
      <c r="K278" s="42"/>
    </row>
    <row r="279" customFormat="false" ht="22.7" hidden="false" customHeight="true" outlineLevel="0" collapsed="false">
      <c r="B279" s="42"/>
      <c r="D279" s="1" t="s">
        <v>5</v>
      </c>
      <c r="H279" s="14" t="n">
        <v>0</v>
      </c>
      <c r="I279" s="15" t="n">
        <f aca="false">(0.12*H279)</f>
        <v>0</v>
      </c>
      <c r="J279" s="42"/>
      <c r="K279" s="42"/>
    </row>
    <row r="280" customFormat="false" ht="22.7" hidden="false" customHeight="true" outlineLevel="0" collapsed="false">
      <c r="B280" s="42"/>
      <c r="J280" s="42"/>
      <c r="K280" s="42"/>
    </row>
    <row r="281" customFormat="false" ht="22.7" hidden="false" customHeight="true" outlineLevel="0" collapsed="false">
      <c r="B281" s="42"/>
      <c r="D281" s="17" t="s">
        <v>6</v>
      </c>
      <c r="I281" s="63" t="n">
        <f aca="false">SUM(I278:I279)</f>
        <v>0</v>
      </c>
      <c r="J281" s="42"/>
      <c r="K281" s="42"/>
    </row>
    <row r="282" customFormat="false" ht="22.7" hidden="false" customHeight="true" outlineLevel="0" collapsed="false">
      <c r="B282" s="42"/>
      <c r="D282" s="42"/>
      <c r="E282" s="42"/>
      <c r="F282" s="42"/>
      <c r="G282" s="42"/>
      <c r="H282" s="42"/>
      <c r="I282" s="42"/>
      <c r="J282" s="42"/>
      <c r="K282" s="42"/>
    </row>
    <row r="283" customFormat="false" ht="22.7" hidden="false" customHeight="true" outlineLevel="0" collapsed="false">
      <c r="B283" s="64" t="s">
        <v>112</v>
      </c>
      <c r="C283" s="21"/>
      <c r="D283" s="21"/>
      <c r="E283" s="22"/>
      <c r="F283" s="22"/>
      <c r="G283" s="22"/>
      <c r="H283" s="22"/>
      <c r="I283" s="22"/>
      <c r="J283" s="22"/>
      <c r="K283" s="22"/>
      <c r="L283" s="22"/>
      <c r="M283" s="23" t="n">
        <f aca="false">I281</f>
        <v>0</v>
      </c>
    </row>
    <row r="285" customFormat="false" ht="22.7" hidden="false" customHeight="true" outlineLevel="0" collapsed="false">
      <c r="B285" s="62" t="s">
        <v>113</v>
      </c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</row>
    <row r="286" customFormat="false" ht="22.7" hidden="false" customHeight="true" outlineLevel="0" collapsed="false">
      <c r="B286" s="42"/>
      <c r="D286" s="1" t="s">
        <v>114</v>
      </c>
      <c r="H286" s="14" t="n">
        <v>0</v>
      </c>
      <c r="I286" s="15" t="n">
        <f aca="false">(0.5*H286)</f>
        <v>0</v>
      </c>
      <c r="J286" s="42"/>
      <c r="K286" s="42"/>
    </row>
    <row r="287" customFormat="false" ht="22.7" hidden="false" customHeight="true" outlineLevel="0" collapsed="false">
      <c r="B287" s="42"/>
      <c r="D287" s="17" t="s">
        <v>6</v>
      </c>
      <c r="I287" s="63" t="n">
        <f aca="false">SUM(I286:I286)</f>
        <v>0</v>
      </c>
      <c r="J287" s="42"/>
      <c r="K287" s="42"/>
      <c r="N287" s="42"/>
    </row>
    <row r="288" customFormat="false" ht="22.7" hidden="false" customHeight="true" outlineLevel="0" collapsed="false">
      <c r="B288" s="42"/>
      <c r="D288" s="42"/>
      <c r="E288" s="42"/>
      <c r="F288" s="42"/>
      <c r="G288" s="42"/>
      <c r="H288" s="42"/>
      <c r="I288" s="42"/>
      <c r="J288" s="42"/>
      <c r="K288" s="42"/>
    </row>
    <row r="289" customFormat="false" ht="22.7" hidden="false" customHeight="true" outlineLevel="0" collapsed="false">
      <c r="B289" s="64" t="s">
        <v>115</v>
      </c>
      <c r="C289" s="21"/>
      <c r="D289" s="21"/>
      <c r="E289" s="22"/>
      <c r="F289" s="22"/>
      <c r="G289" s="22"/>
      <c r="H289" s="22"/>
      <c r="I289" s="22"/>
      <c r="J289" s="22"/>
      <c r="K289" s="22"/>
      <c r="L289" s="22"/>
      <c r="M289" s="23" t="n">
        <f aca="false">I287</f>
        <v>0</v>
      </c>
    </row>
    <row r="291" customFormat="false" ht="22.7" hidden="false" customHeight="true" outlineLevel="0" collapsed="false">
      <c r="B291" s="62" t="s">
        <v>116</v>
      </c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</row>
    <row r="292" customFormat="false" ht="8.3" hidden="false" customHeight="true" outlineLevel="0" collapsed="false">
      <c r="B292" s="62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</row>
    <row r="293" customFormat="false" ht="22.7" hidden="false" customHeight="true" outlineLevel="0" collapsed="false">
      <c r="B293" s="76"/>
      <c r="C293" s="48" t="s">
        <v>117</v>
      </c>
      <c r="D293" s="77"/>
      <c r="E293" s="77"/>
      <c r="F293" s="77"/>
      <c r="G293" s="77"/>
      <c r="H293" s="77"/>
      <c r="I293" s="77"/>
      <c r="J293" s="77"/>
      <c r="K293" s="77"/>
      <c r="L293" s="77"/>
      <c r="M293" s="77"/>
    </row>
    <row r="294" customFormat="false" ht="22.7" hidden="false" customHeight="true" outlineLevel="0" collapsed="false">
      <c r="B294" s="42"/>
      <c r="D294" s="1" t="s">
        <v>118</v>
      </c>
      <c r="H294" s="14" t="n">
        <v>0</v>
      </c>
      <c r="I294" s="15" t="n">
        <f aca="false">(0.1*H294)</f>
        <v>0</v>
      </c>
      <c r="J294" s="42"/>
      <c r="K294" s="42"/>
    </row>
    <row r="295" customFormat="false" ht="22.7" hidden="false" customHeight="true" outlineLevel="0" collapsed="false">
      <c r="B295" s="42"/>
      <c r="C295" s="48" t="s">
        <v>119</v>
      </c>
      <c r="I295" s="15"/>
      <c r="J295" s="42"/>
      <c r="K295" s="42"/>
    </row>
    <row r="296" customFormat="false" ht="13.3" hidden="false" customHeight="true" outlineLevel="0" collapsed="false">
      <c r="B296" s="42"/>
      <c r="C296" s="48" t="s">
        <v>120</v>
      </c>
      <c r="I296" s="15"/>
      <c r="J296" s="42"/>
      <c r="K296" s="42"/>
    </row>
    <row r="297" customFormat="false" ht="13.3" hidden="false" customHeight="true" outlineLevel="0" collapsed="false">
      <c r="B297" s="42"/>
      <c r="C297" s="48"/>
      <c r="I297" s="15"/>
      <c r="J297" s="42"/>
      <c r="K297" s="42"/>
    </row>
    <row r="298" customFormat="false" ht="20.8" hidden="false" customHeight="true" outlineLevel="0" collapsed="false">
      <c r="B298" s="42"/>
      <c r="D298" s="1" t="s">
        <v>118</v>
      </c>
      <c r="H298" s="14" t="n">
        <v>0</v>
      </c>
      <c r="I298" s="15" t="n">
        <f aca="false">(0.2*H298)</f>
        <v>0</v>
      </c>
      <c r="J298" s="42"/>
      <c r="K298" s="42"/>
    </row>
    <row r="299" customFormat="false" ht="22.7" hidden="false" customHeight="true" outlineLevel="0" collapsed="false">
      <c r="B299" s="42"/>
      <c r="D299" s="48"/>
      <c r="I299" s="15"/>
      <c r="J299" s="42"/>
      <c r="K299" s="42"/>
    </row>
    <row r="300" customFormat="false" ht="22.7" hidden="false" customHeight="true" outlineLevel="0" collapsed="false">
      <c r="B300" s="42"/>
      <c r="D300" s="17" t="s">
        <v>6</v>
      </c>
      <c r="I300" s="63" t="n">
        <f aca="false">I294+I298</f>
        <v>0</v>
      </c>
      <c r="J300" s="42"/>
      <c r="K300" s="42"/>
    </row>
    <row r="301" customFormat="false" ht="22.7" hidden="false" customHeight="true" outlineLevel="0" collapsed="false">
      <c r="B301" s="42"/>
      <c r="D301" s="42"/>
      <c r="E301" s="42"/>
      <c r="F301" s="42"/>
      <c r="G301" s="42"/>
      <c r="H301" s="42"/>
      <c r="I301" s="42"/>
      <c r="J301" s="42"/>
      <c r="K301" s="42"/>
    </row>
    <row r="302" customFormat="false" ht="22.7" hidden="false" customHeight="true" outlineLevel="0" collapsed="false">
      <c r="B302" s="64" t="s">
        <v>121</v>
      </c>
      <c r="C302" s="21"/>
      <c r="D302" s="21"/>
      <c r="E302" s="22"/>
      <c r="F302" s="22"/>
      <c r="G302" s="22"/>
      <c r="H302" s="22"/>
      <c r="I302" s="22"/>
      <c r="J302" s="22"/>
      <c r="K302" s="22"/>
      <c r="L302" s="22"/>
      <c r="M302" s="23" t="n">
        <f aca="false">I300</f>
        <v>0</v>
      </c>
    </row>
    <row r="304" customFormat="false" ht="40.25" hidden="false" customHeight="true" outlineLevel="0" collapsed="false">
      <c r="A304" s="49" t="s">
        <v>122</v>
      </c>
      <c r="B304" s="28"/>
      <c r="C304" s="29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35" t="n">
        <f aca="false">IF((M195+M215+M275+M283+M289+M302)&gt;=15,15,(M195+M215+M275+M283+M289+M302))</f>
        <v>0</v>
      </c>
    </row>
    <row r="307" customFormat="false" ht="70.45" hidden="false" customHeight="true" outlineLevel="0" collapsed="false">
      <c r="A307" s="78" t="s">
        <v>123</v>
      </c>
      <c r="B307" s="79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1" t="n">
        <f aca="false">N53+N61+N115+N174+N304+N137</f>
        <v>0</v>
      </c>
    </row>
    <row r="308" customFormat="false" ht="83.1" hidden="false" customHeight="true" outlineLevel="0" collapsed="false"/>
    <row r="309" customFormat="false" ht="78.15" hidden="false" customHeight="true" outlineLevel="0" collapsed="false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</row>
  </sheetData>
  <sheetProtection sheet="true" password="b3c1" objects="true" scenarios="true"/>
  <mergeCells count="5">
    <mergeCell ref="A3:N3"/>
    <mergeCell ref="A4:N4"/>
    <mergeCell ref="E244:E245"/>
    <mergeCell ref="F244:F245"/>
    <mergeCell ref="G244:H244"/>
  </mergeCells>
  <dataValidations count="3">
    <dataValidation allowBlank="true" errorStyle="stop" operator="equal" showDropDown="false" showErrorMessage="true" showInputMessage="true" sqref="H58" type="list">
      <formula1>"SI,NO"</formula1>
      <formula2>0</formula2>
    </dataValidation>
    <dataValidation allowBlank="true" errorStyle="stop" operator="equal" showDropDown="false" showErrorMessage="true" showInputMessage="true" sqref="H159" type="list">
      <formula1>"A1,A2,B1,B2,C1,C2,"</formula1>
      <formula2>0</formula2>
    </dataValidation>
    <dataValidation allowBlank="true" errorStyle="stop" operator="equal" showDropDown="false" showErrorMessage="true" showInputMessage="true" sqref="G272" type="list">
      <formula1>"Alto nivel,Alto rendimiento,"</formula1>
      <formula2>0</formula2>
    </dataValidation>
  </dataValidations>
  <hyperlinks>
    <hyperlink ref="A3" r:id="rId1" display="Desde STE-CLM ponemos a tu disposición toda la información del BAREMO DE MÉRITOS del CGT, para conocer la puntuación que te corresponde de manera fácil y sencilla.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Q1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8" activeCellId="0" sqref="B8"/>
    </sheetView>
  </sheetViews>
  <sheetFormatPr defaultColWidth="9.14453125" defaultRowHeight="13.8" zeroHeight="false" outlineLevelRow="0" outlineLevelCol="0"/>
  <cols>
    <col collapsed="false" customWidth="true" hidden="false" outlineLevel="0" max="1" min="1" style="75" width="2.53"/>
    <col collapsed="false" customWidth="false" hidden="false" outlineLevel="0" max="1024" min="2" style="75" width="9.14"/>
    <col collapsed="false" customWidth="false" hidden="false" outlineLevel="0" max="16384" min="1025" style="2" width="9.14"/>
  </cols>
  <sheetData>
    <row r="2" customFormat="false" ht="24.35" hidden="false" customHeight="true" outlineLevel="0" collapsed="false">
      <c r="B2" s="83" t="s">
        <v>124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4" customFormat="false" ht="15" hidden="false" customHeight="false" outlineLevel="0" collapsed="false">
      <c r="B4" s="84" t="s">
        <v>125</v>
      </c>
      <c r="C4" s="84"/>
      <c r="D4" s="84"/>
      <c r="E4" s="84"/>
      <c r="F4" s="85" t="s">
        <v>126</v>
      </c>
      <c r="G4" s="84" t="s">
        <v>127</v>
      </c>
      <c r="H4" s="84"/>
      <c r="I4" s="85" t="s">
        <v>128</v>
      </c>
      <c r="J4" s="84" t="s">
        <v>129</v>
      </c>
      <c r="K4" s="84"/>
      <c r="L4" s="84" t="s">
        <v>130</v>
      </c>
      <c r="M4" s="84"/>
      <c r="N4" s="84"/>
      <c r="O4" s="84"/>
      <c r="P4" s="84"/>
      <c r="Q4" s="84"/>
    </row>
    <row r="5" customFormat="false" ht="15" hidden="false" customHeight="false" outlineLevel="0" collapsed="false">
      <c r="B5" s="86" t="s">
        <v>131</v>
      </c>
      <c r="C5" s="86" t="s">
        <v>132</v>
      </c>
      <c r="D5" s="86" t="s">
        <v>133</v>
      </c>
      <c r="E5" s="86" t="s">
        <v>134</v>
      </c>
      <c r="F5" s="86" t="s">
        <v>135</v>
      </c>
      <c r="G5" s="86" t="s">
        <v>136</v>
      </c>
      <c r="H5" s="86" t="s">
        <v>137</v>
      </c>
      <c r="I5" s="86" t="s">
        <v>138</v>
      </c>
      <c r="J5" s="86" t="s">
        <v>139</v>
      </c>
      <c r="K5" s="86" t="s">
        <v>140</v>
      </c>
      <c r="L5" s="86" t="s">
        <v>141</v>
      </c>
      <c r="M5" s="86" t="s">
        <v>142</v>
      </c>
      <c r="N5" s="86" t="s">
        <v>143</v>
      </c>
      <c r="O5" s="86" t="s">
        <v>144</v>
      </c>
      <c r="P5" s="86" t="s">
        <v>145</v>
      </c>
      <c r="Q5" s="86" t="s">
        <v>146</v>
      </c>
    </row>
    <row r="6" customFormat="false" ht="15" hidden="false" customHeight="false" outlineLevel="0" collapsed="false">
      <c r="B6" s="86" t="s">
        <v>147</v>
      </c>
      <c r="C6" s="86" t="s">
        <v>148</v>
      </c>
      <c r="D6" s="86" t="s">
        <v>149</v>
      </c>
      <c r="E6" s="86" t="s">
        <v>150</v>
      </c>
      <c r="F6" s="86" t="s">
        <v>151</v>
      </c>
      <c r="G6" s="86" t="s">
        <v>152</v>
      </c>
      <c r="H6" s="86" t="s">
        <v>153</v>
      </c>
      <c r="I6" s="86" t="s">
        <v>154</v>
      </c>
      <c r="J6" s="86" t="s">
        <v>155</v>
      </c>
      <c r="K6" s="86" t="s">
        <v>156</v>
      </c>
      <c r="L6" s="86" t="s">
        <v>157</v>
      </c>
      <c r="M6" s="86" t="s">
        <v>158</v>
      </c>
      <c r="N6" s="86" t="s">
        <v>159</v>
      </c>
      <c r="O6" s="86" t="s">
        <v>160</v>
      </c>
      <c r="P6" s="86" t="s">
        <v>161</v>
      </c>
      <c r="Q6" s="86" t="s">
        <v>162</v>
      </c>
    </row>
    <row r="7" customFormat="false" ht="15" hidden="false" customHeight="false" outlineLevel="0" collapsed="false">
      <c r="B7" s="86" t="s">
        <v>163</v>
      </c>
      <c r="C7" s="86" t="s">
        <v>164</v>
      </c>
      <c r="D7" s="86" t="s">
        <v>165</v>
      </c>
      <c r="E7" s="86" t="s">
        <v>166</v>
      </c>
      <c r="F7" s="86" t="s">
        <v>167</v>
      </c>
      <c r="G7" s="86" t="s">
        <v>168</v>
      </c>
      <c r="H7" s="86" t="s">
        <v>169</v>
      </c>
      <c r="I7" s="86" t="s">
        <v>170</v>
      </c>
      <c r="J7" s="86" t="s">
        <v>171</v>
      </c>
      <c r="K7" s="86" t="s">
        <v>172</v>
      </c>
      <c r="L7" s="86" t="s">
        <v>173</v>
      </c>
      <c r="M7" s="86" t="s">
        <v>174</v>
      </c>
      <c r="N7" s="86" t="s">
        <v>175</v>
      </c>
      <c r="O7" s="87"/>
      <c r="P7" s="87"/>
      <c r="Q7" s="87"/>
    </row>
    <row r="8" customFormat="false" ht="23.6" hidden="false" customHeight="true" outlineLevel="0" collapsed="false">
      <c r="B8" s="88" t="s">
        <v>125</v>
      </c>
      <c r="C8" s="88"/>
      <c r="D8" s="88"/>
      <c r="E8" s="88"/>
      <c r="F8" s="89"/>
      <c r="G8" s="89"/>
      <c r="H8" s="89"/>
      <c r="I8" s="89"/>
      <c r="J8" s="89"/>
      <c r="K8" s="89"/>
      <c r="L8" s="89"/>
      <c r="M8" s="87"/>
      <c r="N8" s="87"/>
      <c r="O8" s="87"/>
      <c r="P8" s="87"/>
      <c r="Q8" s="87"/>
    </row>
    <row r="9" customFormat="false" ht="15" hidden="false" customHeight="false" outlineLevel="0" collapsed="false">
      <c r="B9" s="90" t="n">
        <f aca="false">'STE-CLM Calcula tu baremo 2025 '!N53</f>
        <v>0</v>
      </c>
      <c r="C9" s="90" t="n">
        <f aca="false">'STE-CLM Calcula tu baremo 2025 '!M26</f>
        <v>0</v>
      </c>
      <c r="D9" s="90" t="n">
        <f aca="false">'STE-CLM Calcula tu baremo 2025 '!M50</f>
        <v>0</v>
      </c>
      <c r="E9" s="90" t="n">
        <f aca="false">'STE-CLM Calcula tu baremo 2025 '!I12</f>
        <v>0</v>
      </c>
      <c r="F9" s="90" t="n">
        <f aca="false">'STE-CLM Calcula tu baremo 2025 '!I18</f>
        <v>0</v>
      </c>
      <c r="G9" s="90" t="n">
        <f aca="false">'STE-CLM Calcula tu baremo 2025 '!I24</f>
        <v>0</v>
      </c>
      <c r="H9" s="90" t="n">
        <f aca="false">'STE-CLM Calcula tu baremo 2025 '!I36</f>
        <v>0</v>
      </c>
      <c r="I9" s="90" t="n">
        <f aca="false">'STE-CLM Calcula tu baremo 2025 '!I42</f>
        <v>0</v>
      </c>
      <c r="J9" s="90" t="n">
        <f aca="false">'STE-CLM Calcula tu baremo 2025 '!I48</f>
        <v>0</v>
      </c>
      <c r="K9" s="90" t="n">
        <f aca="false">'STE-CLM Calcula tu baremo 2025 '!N61</f>
        <v>0</v>
      </c>
      <c r="L9" s="90" t="n">
        <f aca="false">'STE-CLM Calcula tu baremo 2025 '!N115</f>
        <v>0</v>
      </c>
      <c r="M9" s="90" t="n">
        <f aca="false">'STE-CLM Calcula tu baremo 2025 '!M79</f>
        <v>0</v>
      </c>
      <c r="N9" s="90" t="n">
        <f aca="false">'STE-CLM Calcula tu baremo 2025 '!M97</f>
        <v>0</v>
      </c>
      <c r="O9" s="90" t="n">
        <f aca="false">'STE-CLM Calcula tu baremo 2025 '!M111</f>
        <v>0</v>
      </c>
      <c r="P9" s="90" t="n">
        <f aca="false">'STE-CLM Calcula tu baremo 2025 '!I68</f>
        <v>0</v>
      </c>
      <c r="Q9" s="90" t="n">
        <f aca="false">'STE-CLM Calcula tu baremo 2025 '!I71</f>
        <v>0</v>
      </c>
    </row>
    <row r="10" customFormat="false" ht="15" hidden="false" customHeight="false" outlineLevel="0" collapsed="false">
      <c r="B10" s="90" t="n">
        <f aca="false">'STE-CLM Calcula tu baremo 2025 '!I74</f>
        <v>0</v>
      </c>
      <c r="C10" s="90" t="n">
        <f aca="false">'STE-CLM Calcula tu baremo 2025 '!I77</f>
        <v>0</v>
      </c>
      <c r="D10" s="90" t="n">
        <f aca="false">'STE-CLM Calcula tu baremo 2025 '!I84</f>
        <v>0</v>
      </c>
      <c r="E10" s="90" t="n">
        <f aca="false">'STE-CLM Calcula tu baremo 2025 '!I92</f>
        <v>0</v>
      </c>
      <c r="F10" s="90" t="n">
        <f aca="false">'STE-CLM Calcula tu baremo 2025 '!I95</f>
        <v>0</v>
      </c>
      <c r="G10" s="90" t="n">
        <f aca="false">'STE-CLM Calcula tu baremo 2025 '!I102</f>
        <v>0</v>
      </c>
      <c r="H10" s="90" t="n">
        <f aca="false">'STE-CLM Calcula tu baremo 2025 '!I103</f>
        <v>0</v>
      </c>
      <c r="I10" s="90" t="n">
        <f aca="false">'STE-CLM Calcula tu baremo 2025 '!I104</f>
        <v>0</v>
      </c>
      <c r="J10" s="90" t="n">
        <f aca="false">'STE-CLM Calcula tu baremo 2025 '!I105</f>
        <v>0</v>
      </c>
      <c r="K10" s="90" t="n">
        <f aca="false">'STE-CLM Calcula tu baremo 2025 '!I106</f>
        <v>0</v>
      </c>
      <c r="L10" s="90" t="n">
        <f aca="false">'STE-CLM Calcula tu baremo 2025 '!I107</f>
        <v>0</v>
      </c>
      <c r="M10" s="90" t="n">
        <f aca="false">'STE-CLM Calcula tu baremo 2025 '!N137</f>
        <v>0</v>
      </c>
      <c r="N10" s="90" t="n">
        <f aca="false">'STE-CLM Calcula tu baremo 2025 '!I123</f>
        <v>0</v>
      </c>
      <c r="O10" s="90" t="n">
        <f aca="false">'STE-CLM Calcula tu baremo 2025 '!I129</f>
        <v>0</v>
      </c>
      <c r="P10" s="90" t="n">
        <f aca="false">'STE-CLM Calcula tu baremo 2025 '!I135</f>
        <v>0</v>
      </c>
      <c r="Q10" s="90" t="n">
        <f aca="false">'STE-CLM Calcula tu baremo 2025 '!N174</f>
        <v>0</v>
      </c>
    </row>
    <row r="11" customFormat="false" ht="15" hidden="false" customHeight="false" outlineLevel="0" collapsed="false">
      <c r="B11" s="90" t="n">
        <f aca="false">'STE-CLM Calcula tu baremo 2025 '!I145</f>
        <v>0</v>
      </c>
      <c r="C11" s="90" t="n">
        <f aca="false">'STE-CLM Calcula tu baremo 2025 '!I150</f>
        <v>0</v>
      </c>
      <c r="D11" s="90" t="n">
        <f aca="false">'STE-CLM Calcula tu baremo 2025 '!I155</f>
        <v>0</v>
      </c>
      <c r="E11" s="90" t="n">
        <f aca="false">'STE-CLM Calcula tu baremo 2025 '!I161</f>
        <v>0</v>
      </c>
      <c r="F11" s="90" t="n">
        <f aca="false">'STE-CLM Calcula tu baremo 2025 '!I170</f>
        <v>0</v>
      </c>
      <c r="G11" s="90" t="n">
        <f aca="false">'STE-CLM Calcula tu baremo 2025 '!N304</f>
        <v>0</v>
      </c>
      <c r="H11" s="90" t="n">
        <f aca="false">'STE-CLM Calcula tu baremo 2025 '!M195</f>
        <v>0</v>
      </c>
      <c r="I11" s="90" t="n">
        <f aca="false">'STE-CLM Calcula tu baremo 2025 '!M215</f>
        <v>0</v>
      </c>
      <c r="J11" s="90" t="n">
        <f aca="false">'STE-CLM Calcula tu baremo 2025 '!M275</f>
        <v>0</v>
      </c>
      <c r="K11" s="90" t="n">
        <f aca="false">'STE-CLM Calcula tu baremo 2025 '!M283</f>
        <v>0</v>
      </c>
      <c r="L11" s="90" t="n">
        <f aca="false">'STE-CLM Calcula tu baremo 2025 '!M289</f>
        <v>0</v>
      </c>
      <c r="M11" s="90" t="n">
        <f aca="false">'STE-CLM Calcula tu baremo 2025 '!M302</f>
        <v>0</v>
      </c>
      <c r="N11" s="90" t="n">
        <f aca="false">'STE-CLM Calcula tu baremo 2025 '!N307</f>
        <v>0</v>
      </c>
      <c r="O11" s="91"/>
      <c r="P11" s="91"/>
      <c r="Q11" s="91"/>
    </row>
  </sheetData>
  <sheetProtection sheet="true" password="b3c1" objects="true" scenarios="true"/>
  <mergeCells count="6">
    <mergeCell ref="B2:Q2"/>
    <mergeCell ref="B4:E4"/>
    <mergeCell ref="G4:H4"/>
    <mergeCell ref="J4:K4"/>
    <mergeCell ref="L4:Q4"/>
    <mergeCell ref="B8:E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2023-02-03T12:23:42Z</dcterms:created>
  <dc:creator>INTERSINDICAL-CLM</dc:creator>
  <dc:description/>
  <dc:language>es-ES</dc:language>
  <cp:lastModifiedBy/>
  <dcterms:modified xsi:type="dcterms:W3CDTF">2025-10-21T11:28:50Z</dcterms:modified>
  <cp:revision>190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